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EE0AE1C0-F4A3-47CF-A6C5-83322197C9B7}" xr6:coauthVersionLast="36" xr6:coauthVersionMax="36" xr10:uidLastSave="{00000000-0000-0000-0000-000000000000}"/>
  <bookViews>
    <workbookView xWindow="0" yWindow="0" windowWidth="21570" windowHeight="7980" activeTab="2" xr2:uid="{00000000-000D-0000-FFFF-FFFF00000000}"/>
  </bookViews>
  <sheets>
    <sheet name="RNAV" sheetId="1" r:id="rId1"/>
    <sheet name="Security Upgrades" sheetId="2" r:id="rId2"/>
    <sheet name="Taxiway" sheetId="4" r:id="rId3"/>
  </sheets>
  <externalReferences>
    <externalReference r:id="rId4"/>
    <externalReference r:id="rId5"/>
    <externalReference r:id="rId6"/>
  </externalReferences>
  <definedNames>
    <definedName name="_dis5" localSheetId="0">#REF!</definedName>
    <definedName name="_dis5" localSheetId="1">#REF!</definedName>
    <definedName name="_dis5" localSheetId="2">#REF!</definedName>
    <definedName name="_dis5">#REF!</definedName>
    <definedName name="_dis6">'[1]#REF'!$A$288</definedName>
    <definedName name="_oe6" localSheetId="1">'[2]Parks Imp 00'!#REF!</definedName>
    <definedName name="_oe6" localSheetId="2">'[2]Parks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 localSheetId="1">#REF!</definedName>
    <definedName name="Capacity_Score" localSheetId="2">#REF!</definedName>
    <definedName name="Capacity_Score">#REF!</definedName>
    <definedName name="con" localSheetId="1">#REF!</definedName>
    <definedName name="con" localSheetId="2">#REF!</definedName>
    <definedName name="con">#REF!</definedName>
    <definedName name="Criticality" localSheetId="1">#REF!</definedName>
    <definedName name="Criticality" localSheetId="2">#REF!</definedName>
    <definedName name="Criticality">#REF!</definedName>
    <definedName name="d1storm" localSheetId="1">#REF!</definedName>
    <definedName name="d1storm" localSheetId="2">#REF!</definedName>
    <definedName name="d1storm">#REF!</definedName>
    <definedName name="entf">'[1]#REF'!$A$824</definedName>
    <definedName name="fdd">'[1]parks imp'!$A$829</definedName>
    <definedName name="GF" localSheetId="0">#REF!</definedName>
    <definedName name="GF" localSheetId="1">#REF!</definedName>
    <definedName name="GF" localSheetId="2">#REF!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 localSheetId="1">#REF!</definedName>
    <definedName name="mstu" localSheetId="2">#REF!</definedName>
    <definedName name="mstu">#REF!</definedName>
    <definedName name="_xlnm.Print_Area" localSheetId="0">RNAV!$A$1:$I$25</definedName>
    <definedName name="_xlnm.Print_Area" localSheetId="1">'Security Upgrades'!$A$1:$I$25</definedName>
    <definedName name="_xlnm.Print_Area" localSheetId="2">Taxiway!$A$1:$I$25</definedName>
    <definedName name="Projected_Revenue" localSheetId="0">#REF!</definedName>
    <definedName name="Projected_Revenue" localSheetId="1">#REF!</definedName>
    <definedName name="Projected_Revenue" localSheetId="2">#REF!</definedName>
    <definedName name="Projected_Revenue">#REF!</definedName>
    <definedName name="Reliability_Score" localSheetId="1">#REF!</definedName>
    <definedName name="Reliability_Score" localSheetId="2">#REF!</definedName>
    <definedName name="Reliability_Score">#REF!</definedName>
    <definedName name="Repair_Type" localSheetId="1">#REF!</definedName>
    <definedName name="Repair_Type" localSheetId="2">#REF!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H25" i="4" l="1"/>
  <c r="G25" i="4"/>
  <c r="F25" i="4"/>
  <c r="E25" i="4"/>
  <c r="D25" i="4"/>
  <c r="I25" i="4" s="1"/>
  <c r="C25" i="4"/>
  <c r="B25" i="4"/>
  <c r="I24" i="4"/>
  <c r="I23" i="4"/>
  <c r="I22" i="4"/>
  <c r="I21" i="4"/>
  <c r="H20" i="4"/>
  <c r="G20" i="4"/>
  <c r="F20" i="4"/>
  <c r="E20" i="4"/>
  <c r="D20" i="4"/>
  <c r="C20" i="4"/>
  <c r="B20" i="4"/>
  <c r="I19" i="4"/>
  <c r="K18" i="4"/>
  <c r="I18" i="4"/>
  <c r="K17" i="4"/>
  <c r="I17" i="4"/>
  <c r="K16" i="4"/>
  <c r="I16" i="4"/>
  <c r="I15" i="4"/>
  <c r="I20" i="4" l="1"/>
  <c r="D15" i="1" l="1"/>
  <c r="D19" i="1"/>
  <c r="D18" i="1"/>
  <c r="H25" i="2" l="1"/>
  <c r="G25" i="2"/>
  <c r="F25" i="2"/>
  <c r="E25" i="2"/>
  <c r="D25" i="2"/>
  <c r="I25" i="2" s="1"/>
  <c r="C25" i="2"/>
  <c r="B25" i="2"/>
  <c r="I24" i="2"/>
  <c r="I23" i="2"/>
  <c r="I22" i="2"/>
  <c r="I21" i="2"/>
  <c r="H20" i="2"/>
  <c r="G20" i="2"/>
  <c r="F20" i="2"/>
  <c r="E20" i="2"/>
  <c r="D20" i="2"/>
  <c r="C20" i="2"/>
  <c r="B20" i="2"/>
  <c r="I19" i="2"/>
  <c r="K18" i="2"/>
  <c r="I18" i="2"/>
  <c r="K17" i="2"/>
  <c r="I17" i="2"/>
  <c r="K16" i="2"/>
  <c r="I16" i="2"/>
  <c r="I15" i="2"/>
  <c r="I20" i="2" l="1"/>
  <c r="D25" i="1"/>
  <c r="D20" i="1"/>
  <c r="H25" i="1" l="1"/>
  <c r="G25" i="1"/>
  <c r="F25" i="1"/>
  <c r="E25" i="1"/>
  <c r="C25" i="1"/>
  <c r="B25" i="1"/>
  <c r="I24" i="1"/>
  <c r="I23" i="1"/>
  <c r="I22" i="1"/>
  <c r="I21" i="1"/>
  <c r="H20" i="1"/>
  <c r="G20" i="1"/>
  <c r="F20" i="1"/>
  <c r="E20" i="1"/>
  <c r="C20" i="1"/>
  <c r="B20" i="1"/>
  <c r="I19" i="1"/>
  <c r="I18" i="1"/>
  <c r="I17" i="1"/>
  <c r="I16" i="1"/>
  <c r="I15" i="1"/>
  <c r="K18" i="1"/>
  <c r="I25" i="1" l="1"/>
  <c r="I20" i="1"/>
  <c r="K17" i="1"/>
  <c r="K16" i="1"/>
</calcChain>
</file>

<file path=xl/sharedStrings.xml><?xml version="1.0" encoding="utf-8"?>
<sst xmlns="http://schemas.openxmlformats.org/spreadsheetml/2006/main" count="96" uniqueCount="37">
  <si>
    <t>Total Expense</t>
  </si>
  <si>
    <t>All Prior Fiscal Years</t>
  </si>
  <si>
    <t>Total Revenue</t>
  </si>
  <si>
    <t>Unfunded</t>
  </si>
  <si>
    <t>Revenue or Expense Category</t>
  </si>
  <si>
    <t>TOTAL VS EXP</t>
  </si>
  <si>
    <t>TOTAL VS REV</t>
  </si>
  <si>
    <t>REV VS EXP</t>
  </si>
  <si>
    <t>-0- CHECK</t>
  </si>
  <si>
    <t>Project Description, Milestones and Service Impact</t>
  </si>
  <si>
    <t>Charges for Services Revenue</t>
  </si>
  <si>
    <t>Permit/Fees Revenue</t>
  </si>
  <si>
    <t>Grant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</si>
  <si>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</si>
  <si>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</si>
  <si>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</si>
  <si>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</si>
  <si>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</si>
  <si>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</si>
  <si>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</si>
  <si>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</si>
  <si>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</si>
  <si>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</si>
  <si>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Project Total: $121,400</t>
  </si>
  <si>
    <t>VALKARIA AIRPORT DEPARTMENT</t>
  </si>
  <si>
    <t>Project Timeline: October 1st, 2019 through September 30th, 2020</t>
  </si>
  <si>
    <t>Funded Program #: Not Applicable</t>
  </si>
  <si>
    <t>PROGRAM NAME: VALKARIA AIRPORT</t>
  </si>
  <si>
    <t>PROJECT TITLE: R N A V (G P S) NON-PRECISION APPROACH</t>
  </si>
  <si>
    <t>PROJECT TITLE: SECURITY SYSTEM UPGRADES AND IMPROVEMENTS</t>
  </si>
  <si>
    <t>Project Total: $250,000</t>
  </si>
  <si>
    <t xml:space="preserve">The Valkaria Master Airport Plan directs the implementation of numerous capital improvement projects and safety-related projects by acquiring grant funds.  Security improvements and enhancements are listed in both the near-term and mid-term capital improvement projects.  The airport property and facilities are in need of security system upgrades and other improvements.  These improvements include but are not limited to: secured side access control systems, doors, gates, video-monitoring, surveillance, perimeter fence improvements and a new badging system. The airport desires this badging system to be implemented with B C S O to further interdepartmental coordination and enhance security. Additionally, the two main entrance gates are in a constant state of disrepair and continuously fail in the open mode, leaving the airport unsecured.  Both will be replaced under this project.
</t>
  </si>
  <si>
    <t>This project will act as an engineering study where a runway specific survey shall be completed which captures various airport specific information. The data from the study will then be formatted and submitted to the Federal Aviation Administration for review and comment. Once the Federal Aviation Administration approves the results of the study, they will publish "Approach Procedures" that are specific to Valkaria Airport Runway 14-32 in their official Airports Facility Directory.</t>
  </si>
  <si>
    <t>Project Timeline: June 1st, 2019 through September 30th, 2020</t>
  </si>
  <si>
    <t>PROJECT TITLE: TAXIWAY A ENGINEERING DESIGN PHASE IMPROVEMENTS</t>
  </si>
  <si>
    <t xml:space="preserve">Valkaria Airport is classified as a B-I I airport and has required standards for taxiway width. The design aircraft which Valkaria Airport is designed around is a King Air and requires the current parallel taxiway to primary runway 14/32 to be widened. This project will enable Valkaria Airport to come into compliance with F A A taxiway width requirement standards and enhance safety of daytime and nighttime operations.
</t>
  </si>
  <si>
    <t>Project Total: $148,579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</si>
</sst>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8"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6">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6" fillId="0" borderId="0" xfId="0" applyFont="1" applyBorder="1"/>
    <xf numFmtId="0" fontId="6" fillId="0" borderId="0" xfId="0" applyFont="1" applyBorder="1" applyAlignment="1">
      <alignment vertical="top"/>
    </xf>
    <xf numFmtId="0" fontId="26" fillId="0" borderId="0" xfId="0" applyFont="1"/>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39">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38" dataDxfId="36" headerRowBorderDxfId="37" tableBorderDxfId="35">
  <tableColumns count="9">
    <tableColumn id="1" xr3:uid="{00000000-0010-0000-0000-000001000000}" name="Revenue or Expense Category" dataDxfId="34"/>
    <tableColumn id="3" xr3:uid="{00000000-0010-0000-0000-000003000000}" name="All Prior Fiscal Years" dataDxfId="33"/>
    <tableColumn id="4" xr3:uid="{00000000-0010-0000-0000-000004000000}" name="Fiscal Year 2019" dataDxfId="32"/>
    <tableColumn id="5" xr3:uid="{00000000-0010-0000-0000-000005000000}" name="Fiscal Year 2020" dataDxfId="31"/>
    <tableColumn id="6" xr3:uid="{00000000-0010-0000-0000-000006000000}" name="Fiscal Year 2021" dataDxfId="30"/>
    <tableColumn id="7" xr3:uid="{00000000-0010-0000-0000-000007000000}" name="Fiscal Year 2022" dataDxfId="29"/>
    <tableColumn id="8" xr3:uid="{00000000-0010-0000-0000-000008000000}" name="Fiscal Year 2023" dataDxfId="28"/>
    <tableColumn id="9" xr3:uid="{00000000-0010-0000-0000-000009000000}" name="Fiscal Year  _x000a_2024 &amp; Future" dataDxfId="27"/>
    <tableColumn id="10" xr3:uid="{00000000-0010-0000-0000-00000A000000}"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42" displayName="Table142" ref="A14:I25" totalsRowShown="0" headerRowDxfId="25" dataDxfId="23" headerRowBorderDxfId="24" tableBorderDxfId="22">
  <tableColumns count="9">
    <tableColumn id="1" xr3:uid="{00000000-0010-0000-0100-000001000000}" name="Revenue or Expense Category" dataDxfId="21"/>
    <tableColumn id="3" xr3:uid="{00000000-0010-0000-0100-000003000000}" name="All Prior Fiscal Years" dataDxfId="20"/>
    <tableColumn id="4" xr3:uid="{00000000-0010-0000-0100-000004000000}" name="Fiscal Year 2019" dataDxfId="19"/>
    <tableColumn id="5" xr3:uid="{00000000-0010-0000-0100-000005000000}" name="Fiscal Year 2020" dataDxfId="18"/>
    <tableColumn id="6" xr3:uid="{00000000-0010-0000-0100-000006000000}" name="Fiscal Year 2021" dataDxfId="17"/>
    <tableColumn id="7" xr3:uid="{00000000-0010-0000-0100-000007000000}" name="Fiscal Year 2022" dataDxfId="16"/>
    <tableColumn id="8" xr3:uid="{00000000-0010-0000-0100-000008000000}" name="Fiscal Year 2023" dataDxfId="15"/>
    <tableColumn id="9" xr3:uid="{00000000-0010-0000-0100-000009000000}" name="Fiscal Year  _x000a_2024 &amp; Future" dataDxfId="14"/>
    <tableColumn id="10" xr3:uid="{00000000-0010-0000-01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425" displayName="Table1425" ref="A14:I25" totalsRowShown="0" headerRowDxfId="12" dataDxfId="10" headerRowBorderDxfId="11" tableBorderDxfId="9">
  <tableColumns count="9">
    <tableColumn id="1" xr3:uid="{00000000-0010-0000-0200-000001000000}" name="Revenue or Expense Category" dataDxfId="8"/>
    <tableColumn id="3" xr3:uid="{00000000-0010-0000-0200-000003000000}" name="All Prior Fiscal Years" dataDxfId="7"/>
    <tableColumn id="4" xr3:uid="{00000000-0010-0000-0200-000004000000}" name="Fiscal Year 2019" dataDxfId="6"/>
    <tableColumn id="5" xr3:uid="{00000000-0010-0000-0200-000005000000}" name="Fiscal Year 2020" dataDxfId="5"/>
    <tableColumn id="6" xr3:uid="{00000000-0010-0000-0200-000006000000}" name="Fiscal Year 2021" dataDxfId="4"/>
    <tableColumn id="7" xr3:uid="{00000000-0010-0000-0200-000007000000}" name="Fiscal Year 2022" dataDxfId="3"/>
    <tableColumn id="8" xr3:uid="{00000000-0010-0000-0200-000008000000}" name="Fiscal Year 2023" dataDxfId="2"/>
    <tableColumn id="9" xr3:uid="{00000000-0010-0000-0200-000009000000}" name="Fiscal Year  _x000a_2024 &amp; Future" dataDxfId="1"/>
    <tableColumn id="10" xr3:uid="{00000000-0010-0000-02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0"/>
  <sheetViews>
    <sheetView view="pageBreakPreview" zoomScaleNormal="100" zoomScaleSheetLayoutView="100" workbookViewId="0">
      <selection activeCell="B29" sqref="B29"/>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D1" s="17"/>
      <c r="E1" s="17"/>
      <c r="F1" s="17"/>
      <c r="G1" s="17"/>
      <c r="H1" s="17"/>
      <c r="I1" s="17"/>
    </row>
    <row r="2" spans="1:12" x14ac:dyDescent="0.25">
      <c r="A2" s="26" t="s">
        <v>27</v>
      </c>
      <c r="B2" s="6"/>
      <c r="C2" s="6"/>
      <c r="D2" s="6"/>
      <c r="F2" s="18"/>
      <c r="G2" s="18"/>
      <c r="H2" s="18"/>
      <c r="I2" s="18"/>
    </row>
    <row r="3" spans="1:12" x14ac:dyDescent="0.25">
      <c r="A3" s="27" t="s">
        <v>28</v>
      </c>
      <c r="B3" s="3"/>
      <c r="C3" s="3"/>
      <c r="E3" s="3"/>
      <c r="F3" s="18"/>
      <c r="G3" s="18"/>
      <c r="H3" s="18"/>
      <c r="I3" s="18"/>
    </row>
    <row r="4" spans="1:12" x14ac:dyDescent="0.25">
      <c r="A4" s="3" t="s">
        <v>23</v>
      </c>
      <c r="B4" s="3"/>
      <c r="C4" s="3"/>
      <c r="D4" s="3"/>
      <c r="E4" s="3"/>
      <c r="F4" s="18"/>
      <c r="G4" s="18"/>
      <c r="H4" s="18"/>
      <c r="I4" s="18"/>
    </row>
    <row r="5" spans="1:12" x14ac:dyDescent="0.25">
      <c r="A5" s="3" t="s">
        <v>33</v>
      </c>
      <c r="B5" s="3"/>
      <c r="C5" s="3"/>
      <c r="D5" s="3"/>
      <c r="E5" s="3"/>
      <c r="F5" s="18"/>
      <c r="G5" s="18"/>
      <c r="H5" s="18"/>
      <c r="I5" s="18"/>
    </row>
    <row r="6" spans="1:12" x14ac:dyDescent="0.25">
      <c r="A6" s="3" t="s">
        <v>26</v>
      </c>
      <c r="B6" s="3"/>
      <c r="C6" s="3"/>
      <c r="D6" s="3"/>
      <c r="E6" s="3"/>
      <c r="F6" s="18"/>
      <c r="G6" s="18"/>
      <c r="H6" s="18"/>
      <c r="I6" s="18"/>
    </row>
    <row r="7" spans="1:12" x14ac:dyDescent="0.25">
      <c r="A7" s="7" t="s">
        <v>9</v>
      </c>
      <c r="B7" s="6"/>
      <c r="C7" s="3"/>
      <c r="D7" s="3"/>
      <c r="E7" s="3"/>
      <c r="F7" s="18"/>
      <c r="G7" s="18"/>
      <c r="H7" s="18"/>
      <c r="I7" s="18"/>
    </row>
    <row r="8" spans="1:12" x14ac:dyDescent="0.25">
      <c r="A8" s="35" t="s">
        <v>32</v>
      </c>
      <c r="B8" s="35"/>
      <c r="C8" s="35"/>
      <c r="D8" s="35"/>
      <c r="E8" s="35"/>
      <c r="F8" s="35"/>
      <c r="G8" s="35"/>
      <c r="H8" s="35"/>
      <c r="I8" s="35"/>
    </row>
    <row r="9" spans="1:12" x14ac:dyDescent="0.25">
      <c r="A9" s="35"/>
      <c r="B9" s="35"/>
      <c r="C9" s="35"/>
      <c r="D9" s="35"/>
      <c r="E9" s="35"/>
      <c r="F9" s="35"/>
      <c r="G9" s="35"/>
      <c r="H9" s="35"/>
      <c r="I9" s="35"/>
    </row>
    <row r="10" spans="1:12" x14ac:dyDescent="0.25">
      <c r="A10" s="35"/>
      <c r="B10" s="35"/>
      <c r="C10" s="35"/>
      <c r="D10" s="35"/>
      <c r="E10" s="35"/>
      <c r="F10" s="35"/>
      <c r="G10" s="35"/>
      <c r="H10" s="35"/>
      <c r="I10" s="35"/>
    </row>
    <row r="11" spans="1:12" x14ac:dyDescent="0.25">
      <c r="A11" s="35"/>
      <c r="B11" s="35"/>
      <c r="C11" s="35"/>
      <c r="D11" s="35"/>
      <c r="E11" s="35"/>
      <c r="F11" s="35"/>
      <c r="G11" s="35"/>
      <c r="H11" s="35"/>
      <c r="I11" s="35"/>
    </row>
    <row r="12" spans="1:12" x14ac:dyDescent="0.25">
      <c r="A12" s="35"/>
      <c r="B12" s="35"/>
      <c r="C12" s="35"/>
      <c r="D12" s="35"/>
      <c r="E12" s="35"/>
      <c r="F12" s="35"/>
      <c r="G12" s="35"/>
      <c r="H12" s="35"/>
      <c r="I12" s="35"/>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2" t="s">
        <v>10</v>
      </c>
      <c r="B15" s="22">
        <v>0</v>
      </c>
      <c r="C15" s="22">
        <v>40</v>
      </c>
      <c r="D15" s="22">
        <f>2428-Table14[[#This Row],[Fiscal Year 2019]]</f>
        <v>2388</v>
      </c>
      <c r="E15" s="22">
        <v>0</v>
      </c>
      <c r="F15" s="22">
        <v>0</v>
      </c>
      <c r="G15" s="22">
        <v>0</v>
      </c>
      <c r="H15" s="22">
        <v>0</v>
      </c>
      <c r="I15" s="22">
        <f t="shared" ref="I15:I24" si="0">SUM(B15:H15)</f>
        <v>2428</v>
      </c>
      <c r="K15" s="4"/>
    </row>
    <row r="16" spans="1:12" x14ac:dyDescent="0.25">
      <c r="A16" s="22" t="s">
        <v>11</v>
      </c>
      <c r="B16" s="22">
        <v>0</v>
      </c>
      <c r="C16" s="22">
        <v>0</v>
      </c>
      <c r="D16" s="22">
        <v>0</v>
      </c>
      <c r="E16" s="22">
        <v>0</v>
      </c>
      <c r="F16" s="22">
        <v>0</v>
      </c>
      <c r="G16" s="22">
        <v>0</v>
      </c>
      <c r="H16" s="22">
        <v>0</v>
      </c>
      <c r="I16" s="22">
        <f t="shared" si="0"/>
        <v>0</v>
      </c>
      <c r="K16" s="4" t="e">
        <f>#REF!-#REF!</f>
        <v>#REF!</v>
      </c>
      <c r="L16" t="s">
        <v>7</v>
      </c>
    </row>
    <row r="17" spans="1:12" x14ac:dyDescent="0.25">
      <c r="A17" s="22" t="s">
        <v>3</v>
      </c>
      <c r="B17" s="22">
        <v>0</v>
      </c>
      <c r="C17" s="22">
        <v>0</v>
      </c>
      <c r="D17" s="22">
        <v>0</v>
      </c>
      <c r="E17" s="22">
        <v>0</v>
      </c>
      <c r="F17" s="22">
        <v>0</v>
      </c>
      <c r="G17" s="22">
        <v>0</v>
      </c>
      <c r="H17" s="22">
        <v>0</v>
      </c>
      <c r="I17" s="22">
        <f t="shared" si="0"/>
        <v>0</v>
      </c>
      <c r="K17" s="4" t="e">
        <f>#REF!-#REF!</f>
        <v>#REF!</v>
      </c>
      <c r="L17" t="s">
        <v>6</v>
      </c>
    </row>
    <row r="18" spans="1:12" x14ac:dyDescent="0.25">
      <c r="A18" s="22" t="s">
        <v>12</v>
      </c>
      <c r="B18" s="22">
        <v>0</v>
      </c>
      <c r="C18" s="22">
        <v>1800</v>
      </c>
      <c r="D18" s="22">
        <f>109260-1800</f>
        <v>107460</v>
      </c>
      <c r="E18" s="22">
        <v>0</v>
      </c>
      <c r="F18" s="22">
        <v>0</v>
      </c>
      <c r="G18" s="22">
        <v>0</v>
      </c>
      <c r="H18" s="22">
        <v>0</v>
      </c>
      <c r="I18" s="22">
        <f t="shared" si="0"/>
        <v>109260</v>
      </c>
      <c r="K18" s="4" t="e">
        <f>#REF!-#REF!</f>
        <v>#REF!</v>
      </c>
      <c r="L18" t="s">
        <v>5</v>
      </c>
    </row>
    <row r="19" spans="1:12" x14ac:dyDescent="0.25">
      <c r="A19" s="22" t="s">
        <v>12</v>
      </c>
      <c r="B19" s="22">
        <v>0</v>
      </c>
      <c r="C19" s="22">
        <v>160</v>
      </c>
      <c r="D19" s="22">
        <f>9712-160</f>
        <v>9552</v>
      </c>
      <c r="E19" s="22">
        <v>0</v>
      </c>
      <c r="F19" s="22">
        <v>0</v>
      </c>
      <c r="G19" s="22">
        <v>0</v>
      </c>
      <c r="H19" s="22">
        <v>0</v>
      </c>
      <c r="I19" s="22">
        <f t="shared" si="0"/>
        <v>9712</v>
      </c>
    </row>
    <row r="20" spans="1:12" s="28" customFormat="1" ht="15" customHeight="1" x14ac:dyDescent="0.25">
      <c r="A20" s="29" t="s">
        <v>2</v>
      </c>
      <c r="B20" s="30">
        <f t="shared" ref="B20:H20" si="1">SUM(B15:B19)</f>
        <v>0</v>
      </c>
      <c r="C20" s="30">
        <f t="shared" si="1"/>
        <v>2000</v>
      </c>
      <c r="D20" s="30">
        <f>SUM(D15:D19)</f>
        <v>119400</v>
      </c>
      <c r="E20" s="30">
        <f t="shared" si="1"/>
        <v>0</v>
      </c>
      <c r="F20" s="30">
        <f t="shared" si="1"/>
        <v>0</v>
      </c>
      <c r="G20" s="30">
        <f t="shared" si="1"/>
        <v>0</v>
      </c>
      <c r="H20" s="30">
        <f t="shared" si="1"/>
        <v>0</v>
      </c>
      <c r="I20" s="30">
        <f>SUM(Table14[[#This Row],[All Prior Fiscal Years]:[Fiscal Year  
2024 &amp; Future]])</f>
        <v>121400</v>
      </c>
    </row>
    <row r="21" spans="1:12" ht="15" customHeight="1" x14ac:dyDescent="0.25">
      <c r="A21" s="22" t="s">
        <v>16</v>
      </c>
      <c r="B21" s="22">
        <v>0</v>
      </c>
      <c r="C21" s="22">
        <v>0</v>
      </c>
      <c r="D21" s="22">
        <v>0</v>
      </c>
      <c r="E21" s="22">
        <v>0</v>
      </c>
      <c r="F21" s="22">
        <v>0</v>
      </c>
      <c r="G21" s="22">
        <v>0</v>
      </c>
      <c r="H21" s="22">
        <v>0</v>
      </c>
      <c r="I21" s="22">
        <f t="shared" si="0"/>
        <v>0</v>
      </c>
    </row>
    <row r="22" spans="1:12" x14ac:dyDescent="0.25">
      <c r="A22" s="22" t="s">
        <v>13</v>
      </c>
      <c r="B22" s="22">
        <v>0</v>
      </c>
      <c r="C22" s="22">
        <v>2000</v>
      </c>
      <c r="D22" s="22">
        <v>119400</v>
      </c>
      <c r="E22" s="22">
        <v>0</v>
      </c>
      <c r="F22" s="22">
        <v>0</v>
      </c>
      <c r="G22" s="22">
        <v>0</v>
      </c>
      <c r="H22" s="22">
        <v>0</v>
      </c>
      <c r="I22" s="22">
        <f t="shared" si="0"/>
        <v>121400</v>
      </c>
    </row>
    <row r="23" spans="1:12" x14ac:dyDescent="0.25">
      <c r="A23" s="22" t="s">
        <v>14</v>
      </c>
      <c r="B23" s="22">
        <v>0</v>
      </c>
      <c r="C23" s="22">
        <v>0</v>
      </c>
      <c r="D23" s="22"/>
      <c r="E23" s="22">
        <v>0</v>
      </c>
      <c r="F23" s="22">
        <v>0</v>
      </c>
      <c r="G23" s="22">
        <v>0</v>
      </c>
      <c r="H23" s="22">
        <v>0</v>
      </c>
      <c r="I23" s="22">
        <f t="shared" si="0"/>
        <v>0</v>
      </c>
    </row>
    <row r="24" spans="1:12" x14ac:dyDescent="0.25">
      <c r="A24" s="22" t="s">
        <v>15</v>
      </c>
      <c r="B24" s="22">
        <v>0</v>
      </c>
      <c r="C24" s="22">
        <v>0</v>
      </c>
      <c r="D24" s="22">
        <v>0</v>
      </c>
      <c r="E24" s="22">
        <v>0</v>
      </c>
      <c r="F24" s="22">
        <v>0</v>
      </c>
      <c r="G24" s="22">
        <v>0</v>
      </c>
      <c r="H24" s="22">
        <v>0</v>
      </c>
      <c r="I24" s="22">
        <f t="shared" si="0"/>
        <v>0</v>
      </c>
    </row>
    <row r="25" spans="1:12" s="28" customFormat="1" x14ac:dyDescent="0.25">
      <c r="A25" s="29" t="s">
        <v>0</v>
      </c>
      <c r="B25" s="30">
        <f t="shared" ref="B25:H25" si="2">SUM(B21:B24)</f>
        <v>0</v>
      </c>
      <c r="C25" s="30">
        <f t="shared" si="2"/>
        <v>2000</v>
      </c>
      <c r="D25" s="30">
        <f>SUM(D21:D24)</f>
        <v>119400</v>
      </c>
      <c r="E25" s="30">
        <f t="shared" si="2"/>
        <v>0</v>
      </c>
      <c r="F25" s="30">
        <f t="shared" si="2"/>
        <v>0</v>
      </c>
      <c r="G25" s="30">
        <f t="shared" si="2"/>
        <v>0</v>
      </c>
      <c r="H25" s="30">
        <f t="shared" si="2"/>
        <v>0</v>
      </c>
      <c r="I25" s="30">
        <f>SUM(Table14[[#This Row],[Fiscal Year 2019]:[Fiscal Year 2020]])</f>
        <v>121400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3"/>
      <c r="B48" s="33"/>
      <c r="C48" s="33"/>
      <c r="D48" s="11"/>
      <c r="E48" s="11"/>
      <c r="F48" s="11"/>
      <c r="G48" s="11"/>
      <c r="H48" s="11"/>
      <c r="I48" s="11"/>
    </row>
    <row r="49" spans="1:9" ht="13.5" customHeight="1" x14ac:dyDescent="0.25">
      <c r="A49" s="33"/>
      <c r="B49" s="33"/>
      <c r="C49" s="33"/>
      <c r="D49" s="11"/>
      <c r="E49" s="11"/>
      <c r="F49" s="11"/>
      <c r="G49" s="11"/>
      <c r="H49" s="11"/>
      <c r="I49" s="11"/>
    </row>
    <row r="50" spans="1:9" x14ac:dyDescent="0.25">
      <c r="A50" s="34"/>
      <c r="B50" s="34"/>
      <c r="C50" s="34"/>
      <c r="D50" s="34"/>
      <c r="E50" s="34"/>
      <c r="F50" s="34"/>
      <c r="G50" s="34"/>
      <c r="H50" s="34"/>
      <c r="I50" s="34"/>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view="pageBreakPreview" zoomScaleNormal="100" zoomScaleSheetLayoutView="100" workbookViewId="0">
      <selection activeCell="L12" sqref="L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D1" s="17"/>
      <c r="E1" s="17"/>
      <c r="F1" s="17"/>
      <c r="G1" s="17"/>
      <c r="H1" s="17"/>
      <c r="I1" s="17"/>
    </row>
    <row r="2" spans="1:12" x14ac:dyDescent="0.25">
      <c r="A2" s="26" t="s">
        <v>27</v>
      </c>
      <c r="B2" s="6"/>
      <c r="C2" s="6"/>
      <c r="D2" s="6"/>
      <c r="F2" s="18"/>
      <c r="G2" s="18"/>
      <c r="H2" s="18"/>
      <c r="I2" s="18"/>
    </row>
    <row r="3" spans="1:12" x14ac:dyDescent="0.25">
      <c r="A3" s="27" t="s">
        <v>29</v>
      </c>
      <c r="B3" s="3"/>
      <c r="C3" s="3"/>
      <c r="E3" s="3"/>
      <c r="F3" s="18"/>
      <c r="G3" s="18"/>
      <c r="H3" s="18"/>
      <c r="I3" s="18"/>
    </row>
    <row r="4" spans="1:12" x14ac:dyDescent="0.25">
      <c r="A4" s="3" t="s">
        <v>30</v>
      </c>
      <c r="B4" s="3"/>
      <c r="C4" s="3"/>
      <c r="D4" s="3"/>
      <c r="E4" s="3"/>
      <c r="F4" s="18"/>
      <c r="G4" s="18"/>
      <c r="H4" s="18"/>
      <c r="I4" s="18"/>
    </row>
    <row r="5" spans="1:12" x14ac:dyDescent="0.25">
      <c r="A5" s="3" t="s">
        <v>25</v>
      </c>
      <c r="B5" s="3"/>
      <c r="C5" s="3"/>
      <c r="D5" s="3"/>
      <c r="E5" s="3"/>
      <c r="F5" s="18"/>
      <c r="G5" s="18"/>
      <c r="H5" s="18"/>
      <c r="I5" s="18"/>
    </row>
    <row r="6" spans="1:12" x14ac:dyDescent="0.25">
      <c r="A6" s="3" t="s">
        <v>26</v>
      </c>
      <c r="B6" s="3"/>
      <c r="C6" s="3"/>
      <c r="D6" s="3"/>
      <c r="E6" s="3"/>
      <c r="F6" s="18"/>
      <c r="G6" s="18"/>
      <c r="H6" s="18"/>
      <c r="I6" s="18"/>
    </row>
    <row r="7" spans="1:12" x14ac:dyDescent="0.25">
      <c r="A7" s="7" t="s">
        <v>9</v>
      </c>
      <c r="B7" s="6"/>
      <c r="C7" s="3"/>
      <c r="D7" s="3"/>
      <c r="E7" s="3"/>
      <c r="F7" s="18"/>
      <c r="G7" s="18"/>
      <c r="H7" s="18"/>
      <c r="I7" s="18"/>
    </row>
    <row r="8" spans="1:12" x14ac:dyDescent="0.25">
      <c r="A8" s="35" t="s">
        <v>31</v>
      </c>
      <c r="B8" s="35"/>
      <c r="C8" s="35"/>
      <c r="D8" s="35"/>
      <c r="E8" s="35"/>
      <c r="F8" s="35"/>
      <c r="G8" s="35"/>
      <c r="H8" s="35"/>
      <c r="I8" s="35"/>
    </row>
    <row r="9" spans="1:12" x14ac:dyDescent="0.25">
      <c r="A9" s="35"/>
      <c r="B9" s="35"/>
      <c r="C9" s="35"/>
      <c r="D9" s="35"/>
      <c r="E9" s="35"/>
      <c r="F9" s="35"/>
      <c r="G9" s="35"/>
      <c r="H9" s="35"/>
      <c r="I9" s="35"/>
    </row>
    <row r="10" spans="1:12" x14ac:dyDescent="0.25">
      <c r="A10" s="35"/>
      <c r="B10" s="35"/>
      <c r="C10" s="35"/>
      <c r="D10" s="35"/>
      <c r="E10" s="35"/>
      <c r="F10" s="35"/>
      <c r="G10" s="35"/>
      <c r="H10" s="35"/>
      <c r="I10" s="35"/>
    </row>
    <row r="11" spans="1:12" x14ac:dyDescent="0.25">
      <c r="A11" s="35"/>
      <c r="B11" s="35"/>
      <c r="C11" s="35"/>
      <c r="D11" s="35"/>
      <c r="E11" s="35"/>
      <c r="F11" s="35"/>
      <c r="G11" s="35"/>
      <c r="H11" s="35"/>
      <c r="I11" s="35"/>
    </row>
    <row r="12" spans="1:12" ht="27" customHeight="1" x14ac:dyDescent="0.25">
      <c r="A12" s="35"/>
      <c r="B12" s="35"/>
      <c r="C12" s="35"/>
      <c r="D12" s="35"/>
      <c r="E12" s="35"/>
      <c r="F12" s="35"/>
      <c r="G12" s="35"/>
      <c r="H12" s="35"/>
      <c r="I12" s="35"/>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31" t="s">
        <v>10</v>
      </c>
      <c r="B15" s="31">
        <v>0</v>
      </c>
      <c r="C15" s="31">
        <v>0</v>
      </c>
      <c r="D15" s="31">
        <v>50000</v>
      </c>
      <c r="E15" s="31">
        <v>0</v>
      </c>
      <c r="F15" s="31">
        <v>0</v>
      </c>
      <c r="G15" s="31">
        <v>0</v>
      </c>
      <c r="H15" s="31">
        <v>0</v>
      </c>
      <c r="I15" s="31">
        <f t="shared" ref="I15:I24" si="0">SUM(B15:H15)</f>
        <v>50000</v>
      </c>
      <c r="K15" s="4"/>
    </row>
    <row r="16" spans="1:12" x14ac:dyDescent="0.25">
      <c r="A16" s="31" t="s">
        <v>11</v>
      </c>
      <c r="B16" s="31">
        <v>0</v>
      </c>
      <c r="C16" s="31">
        <v>0</v>
      </c>
      <c r="D16" s="31">
        <v>0</v>
      </c>
      <c r="E16" s="31">
        <v>0</v>
      </c>
      <c r="F16" s="31">
        <v>0</v>
      </c>
      <c r="G16" s="31">
        <v>0</v>
      </c>
      <c r="H16" s="31">
        <v>0</v>
      </c>
      <c r="I16" s="31">
        <f t="shared" si="0"/>
        <v>0</v>
      </c>
      <c r="K16" s="4" t="e">
        <f>#REF!-#REF!</f>
        <v>#REF!</v>
      </c>
      <c r="L16" t="s">
        <v>7</v>
      </c>
    </row>
    <row r="17" spans="1:12" x14ac:dyDescent="0.25">
      <c r="A17" s="31" t="s">
        <v>3</v>
      </c>
      <c r="B17" s="31">
        <v>0</v>
      </c>
      <c r="C17" s="31">
        <v>0</v>
      </c>
      <c r="D17" s="31">
        <v>0</v>
      </c>
      <c r="E17" s="31">
        <v>0</v>
      </c>
      <c r="F17" s="31">
        <v>0</v>
      </c>
      <c r="G17" s="31">
        <v>0</v>
      </c>
      <c r="H17" s="31">
        <v>0</v>
      </c>
      <c r="I17" s="31">
        <f t="shared" si="0"/>
        <v>0</v>
      </c>
      <c r="K17" s="4" t="e">
        <f>#REF!-#REF!</f>
        <v>#REF!</v>
      </c>
      <c r="L17" t="s">
        <v>6</v>
      </c>
    </row>
    <row r="18" spans="1:12" x14ac:dyDescent="0.25">
      <c r="A18" s="31" t="s">
        <v>12</v>
      </c>
      <c r="B18" s="31">
        <v>0</v>
      </c>
      <c r="C18" s="31">
        <v>0</v>
      </c>
      <c r="D18" s="31">
        <v>200000</v>
      </c>
      <c r="E18" s="31">
        <v>0</v>
      </c>
      <c r="F18" s="31">
        <v>0</v>
      </c>
      <c r="G18" s="31">
        <v>0</v>
      </c>
      <c r="H18" s="31">
        <v>0</v>
      </c>
      <c r="I18" s="31">
        <f t="shared" si="0"/>
        <v>200000</v>
      </c>
      <c r="K18" s="4" t="e">
        <f>#REF!-#REF!</f>
        <v>#REF!</v>
      </c>
      <c r="L18" t="s">
        <v>5</v>
      </c>
    </row>
    <row r="19" spans="1:12" x14ac:dyDescent="0.25">
      <c r="A19" s="31" t="s">
        <v>12</v>
      </c>
      <c r="B19" s="31">
        <v>0</v>
      </c>
      <c r="C19" s="31">
        <v>0</v>
      </c>
      <c r="D19" s="31"/>
      <c r="E19" s="31">
        <v>0</v>
      </c>
      <c r="F19" s="31">
        <v>0</v>
      </c>
      <c r="G19" s="31">
        <v>0</v>
      </c>
      <c r="H19" s="31">
        <v>0</v>
      </c>
      <c r="I19" s="31">
        <f t="shared" si="0"/>
        <v>0</v>
      </c>
    </row>
    <row r="20" spans="1:12" s="28" customFormat="1" ht="15" customHeight="1" x14ac:dyDescent="0.25">
      <c r="A20" s="29" t="s">
        <v>2</v>
      </c>
      <c r="B20" s="30">
        <f t="shared" ref="B20:H20" si="1">SUM(B15:B19)</f>
        <v>0</v>
      </c>
      <c r="C20" s="30">
        <f t="shared" si="1"/>
        <v>0</v>
      </c>
      <c r="D20" s="30">
        <f>SUM(D15:D19)</f>
        <v>250000</v>
      </c>
      <c r="E20" s="30">
        <f t="shared" si="1"/>
        <v>0</v>
      </c>
      <c r="F20" s="30">
        <f t="shared" si="1"/>
        <v>0</v>
      </c>
      <c r="G20" s="30">
        <f t="shared" si="1"/>
        <v>0</v>
      </c>
      <c r="H20" s="30">
        <f t="shared" si="1"/>
        <v>0</v>
      </c>
      <c r="I20" s="30">
        <f>SUM(Table142[[#This Row],[All Prior Fiscal Years]:[Fiscal Year  
2024 &amp; Future]])</f>
        <v>250000</v>
      </c>
    </row>
    <row r="21" spans="1:12" ht="15" customHeight="1" x14ac:dyDescent="0.25">
      <c r="A21" s="31" t="s">
        <v>16</v>
      </c>
      <c r="B21" s="31">
        <v>0</v>
      </c>
      <c r="C21" s="31">
        <v>0</v>
      </c>
      <c r="D21" s="31">
        <v>0</v>
      </c>
      <c r="E21" s="31">
        <v>0</v>
      </c>
      <c r="F21" s="31">
        <v>0</v>
      </c>
      <c r="G21" s="31">
        <v>0</v>
      </c>
      <c r="H21" s="31">
        <v>0</v>
      </c>
      <c r="I21" s="31">
        <f t="shared" si="0"/>
        <v>0</v>
      </c>
    </row>
    <row r="22" spans="1:12" x14ac:dyDescent="0.25">
      <c r="A22" s="31" t="s">
        <v>13</v>
      </c>
      <c r="B22" s="31">
        <v>0</v>
      </c>
      <c r="C22" s="31">
        <v>0</v>
      </c>
      <c r="D22" s="31">
        <v>250000</v>
      </c>
      <c r="E22" s="31">
        <v>0</v>
      </c>
      <c r="F22" s="31">
        <v>0</v>
      </c>
      <c r="G22" s="31">
        <v>0</v>
      </c>
      <c r="H22" s="31">
        <v>0</v>
      </c>
      <c r="I22" s="31">
        <f t="shared" si="0"/>
        <v>250000</v>
      </c>
    </row>
    <row r="23" spans="1:12" x14ac:dyDescent="0.25">
      <c r="A23" s="31" t="s">
        <v>14</v>
      </c>
      <c r="B23" s="31">
        <v>0</v>
      </c>
      <c r="C23" s="31">
        <v>0</v>
      </c>
      <c r="D23" s="31"/>
      <c r="E23" s="31">
        <v>0</v>
      </c>
      <c r="F23" s="31">
        <v>0</v>
      </c>
      <c r="G23" s="31">
        <v>0</v>
      </c>
      <c r="H23" s="31">
        <v>0</v>
      </c>
      <c r="I23" s="31">
        <f t="shared" si="0"/>
        <v>0</v>
      </c>
    </row>
    <row r="24" spans="1:12" x14ac:dyDescent="0.25">
      <c r="A24" s="31" t="s">
        <v>15</v>
      </c>
      <c r="B24" s="31">
        <v>0</v>
      </c>
      <c r="C24" s="31">
        <v>0</v>
      </c>
      <c r="D24" s="31">
        <v>0</v>
      </c>
      <c r="E24" s="31">
        <v>0</v>
      </c>
      <c r="F24" s="31">
        <v>0</v>
      </c>
      <c r="G24" s="31">
        <v>0</v>
      </c>
      <c r="H24" s="31">
        <v>0</v>
      </c>
      <c r="I24" s="31">
        <f t="shared" si="0"/>
        <v>0</v>
      </c>
    </row>
    <row r="25" spans="1:12" s="28" customFormat="1" x14ac:dyDescent="0.25">
      <c r="A25" s="29" t="s">
        <v>0</v>
      </c>
      <c r="B25" s="30">
        <f t="shared" ref="B25:H25" si="2">SUM(B21:B24)</f>
        <v>0</v>
      </c>
      <c r="C25" s="30">
        <f t="shared" si="2"/>
        <v>0</v>
      </c>
      <c r="D25" s="30">
        <f>SUM(D21:D24)</f>
        <v>250000</v>
      </c>
      <c r="E25" s="30">
        <f t="shared" si="2"/>
        <v>0</v>
      </c>
      <c r="F25" s="30">
        <f t="shared" si="2"/>
        <v>0</v>
      </c>
      <c r="G25" s="30">
        <f t="shared" si="2"/>
        <v>0</v>
      </c>
      <c r="H25" s="30">
        <f t="shared" si="2"/>
        <v>0</v>
      </c>
      <c r="I25" s="30">
        <f>SUM(Table142[[#This Row],[Fiscal Year 2020]])</f>
        <v>250000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3"/>
      <c r="B48" s="33"/>
      <c r="C48" s="33"/>
      <c r="D48" s="31"/>
      <c r="E48" s="31"/>
      <c r="F48" s="31"/>
      <c r="G48" s="31"/>
      <c r="H48" s="31"/>
      <c r="I48" s="31"/>
    </row>
    <row r="49" spans="1:9" ht="13.5" customHeight="1" x14ac:dyDescent="0.25">
      <c r="A49" s="33"/>
      <c r="B49" s="33"/>
      <c r="C49" s="33"/>
      <c r="D49" s="31"/>
      <c r="E49" s="31"/>
      <c r="F49" s="31"/>
      <c r="G49" s="31"/>
      <c r="H49" s="31"/>
      <c r="I49" s="31"/>
    </row>
    <row r="50" spans="1:9" x14ac:dyDescent="0.25">
      <c r="A50" s="34"/>
      <c r="B50" s="34"/>
      <c r="C50" s="34"/>
      <c r="D50" s="34"/>
      <c r="E50" s="34"/>
      <c r="F50" s="34"/>
      <c r="G50" s="34"/>
      <c r="H50" s="34"/>
      <c r="I50" s="34"/>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
  <sheetViews>
    <sheetView tabSelected="1" view="pageBreakPreview" zoomScaleNormal="100" zoomScaleSheetLayoutView="100" workbookViewId="0">
      <selection activeCell="H30" sqref="H30"/>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D1" s="17"/>
      <c r="E1" s="17"/>
      <c r="F1" s="17"/>
      <c r="G1" s="17"/>
      <c r="H1" s="17"/>
      <c r="I1" s="17"/>
    </row>
    <row r="2" spans="1:12" x14ac:dyDescent="0.25">
      <c r="A2" s="26" t="s">
        <v>27</v>
      </c>
      <c r="B2" s="6"/>
      <c r="C2" s="6"/>
      <c r="D2" s="6"/>
      <c r="F2" s="18"/>
      <c r="G2" s="18"/>
      <c r="H2" s="18"/>
      <c r="I2" s="18"/>
    </row>
    <row r="3" spans="1:12" x14ac:dyDescent="0.25">
      <c r="A3" s="27" t="s">
        <v>34</v>
      </c>
      <c r="B3" s="3"/>
      <c r="C3" s="3"/>
      <c r="E3" s="3"/>
      <c r="F3" s="18"/>
      <c r="G3" s="18"/>
      <c r="H3" s="18"/>
      <c r="I3" s="18"/>
    </row>
    <row r="4" spans="1:12" x14ac:dyDescent="0.25">
      <c r="A4" s="3" t="s">
        <v>36</v>
      </c>
      <c r="B4" s="3"/>
      <c r="C4" s="3"/>
      <c r="D4" s="3"/>
      <c r="E4" s="3"/>
      <c r="F4" s="18"/>
      <c r="G4" s="18"/>
      <c r="H4" s="18"/>
      <c r="I4" s="18"/>
    </row>
    <row r="5" spans="1:12" x14ac:dyDescent="0.25">
      <c r="A5" s="3" t="s">
        <v>25</v>
      </c>
      <c r="B5" s="3"/>
      <c r="C5" s="3"/>
      <c r="D5" s="3"/>
      <c r="E5" s="3"/>
      <c r="F5" s="18"/>
      <c r="G5" s="18"/>
      <c r="H5" s="18"/>
      <c r="I5" s="18"/>
    </row>
    <row r="6" spans="1:12" x14ac:dyDescent="0.25">
      <c r="A6" s="3" t="s">
        <v>26</v>
      </c>
      <c r="B6" s="3"/>
      <c r="C6" s="3"/>
      <c r="D6" s="3"/>
      <c r="E6" s="3"/>
      <c r="F6" s="18"/>
      <c r="G6" s="18"/>
      <c r="H6" s="18"/>
      <c r="I6" s="18"/>
    </row>
    <row r="7" spans="1:12" x14ac:dyDescent="0.25">
      <c r="A7" s="7" t="s">
        <v>9</v>
      </c>
      <c r="B7" s="6"/>
      <c r="C7" s="3"/>
      <c r="D7" s="3"/>
      <c r="E7" s="3"/>
      <c r="F7" s="18"/>
      <c r="G7" s="18"/>
      <c r="H7" s="18"/>
      <c r="I7" s="18"/>
    </row>
    <row r="8" spans="1:12" x14ac:dyDescent="0.25">
      <c r="A8" s="35" t="s">
        <v>35</v>
      </c>
      <c r="B8" s="35"/>
      <c r="C8" s="35"/>
      <c r="D8" s="35"/>
      <c r="E8" s="35"/>
      <c r="F8" s="35"/>
      <c r="G8" s="35"/>
      <c r="H8" s="35"/>
      <c r="I8" s="35"/>
    </row>
    <row r="9" spans="1:12" x14ac:dyDescent="0.25">
      <c r="A9" s="35"/>
      <c r="B9" s="35"/>
      <c r="C9" s="35"/>
      <c r="D9" s="35"/>
      <c r="E9" s="35"/>
      <c r="F9" s="35"/>
      <c r="G9" s="35"/>
      <c r="H9" s="35"/>
      <c r="I9" s="35"/>
    </row>
    <row r="10" spans="1:12" x14ac:dyDescent="0.25">
      <c r="A10" s="35"/>
      <c r="B10" s="35"/>
      <c r="C10" s="35"/>
      <c r="D10" s="35"/>
      <c r="E10" s="35"/>
      <c r="F10" s="35"/>
      <c r="G10" s="35"/>
      <c r="H10" s="35"/>
      <c r="I10" s="35"/>
    </row>
    <row r="11" spans="1:12" x14ac:dyDescent="0.25">
      <c r="A11" s="35"/>
      <c r="B11" s="35"/>
      <c r="C11" s="35"/>
      <c r="D11" s="35"/>
      <c r="E11" s="35"/>
      <c r="F11" s="35"/>
      <c r="G11" s="35"/>
      <c r="H11" s="35"/>
      <c r="I11" s="35"/>
    </row>
    <row r="12" spans="1:12" ht="27" customHeight="1" x14ac:dyDescent="0.25">
      <c r="A12" s="35"/>
      <c r="B12" s="35"/>
      <c r="C12" s="35"/>
      <c r="D12" s="35"/>
      <c r="E12" s="35"/>
      <c r="F12" s="35"/>
      <c r="G12" s="35"/>
      <c r="H12" s="35"/>
      <c r="I12" s="35"/>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32" t="s">
        <v>10</v>
      </c>
      <c r="B15" s="32">
        <v>0</v>
      </c>
      <c r="C15" s="32">
        <v>0</v>
      </c>
      <c r="D15" s="32">
        <v>2971</v>
      </c>
      <c r="E15" s="32">
        <v>0</v>
      </c>
      <c r="F15" s="32">
        <v>0</v>
      </c>
      <c r="G15" s="32">
        <v>0</v>
      </c>
      <c r="H15" s="32">
        <v>0</v>
      </c>
      <c r="I15" s="32">
        <f t="shared" ref="I15:I24" si="0">SUM(B15:H15)</f>
        <v>2971</v>
      </c>
      <c r="K15" s="4"/>
    </row>
    <row r="16" spans="1:12" x14ac:dyDescent="0.25">
      <c r="A16" s="32" t="s">
        <v>11</v>
      </c>
      <c r="B16" s="32">
        <v>0</v>
      </c>
      <c r="C16" s="32">
        <v>0</v>
      </c>
      <c r="D16" s="32">
        <v>0</v>
      </c>
      <c r="E16" s="32">
        <v>0</v>
      </c>
      <c r="F16" s="32">
        <v>0</v>
      </c>
      <c r="G16" s="32">
        <v>0</v>
      </c>
      <c r="H16" s="32">
        <v>0</v>
      </c>
      <c r="I16" s="32">
        <f t="shared" si="0"/>
        <v>0</v>
      </c>
      <c r="K16" s="4" t="e">
        <f>#REF!-#REF!</f>
        <v>#REF!</v>
      </c>
      <c r="L16" t="s">
        <v>7</v>
      </c>
    </row>
    <row r="17" spans="1:12" x14ac:dyDescent="0.25">
      <c r="A17" s="32" t="s">
        <v>3</v>
      </c>
      <c r="B17" s="32">
        <v>0</v>
      </c>
      <c r="C17" s="32">
        <v>0</v>
      </c>
      <c r="D17" s="32">
        <v>0</v>
      </c>
      <c r="E17" s="32">
        <v>0</v>
      </c>
      <c r="F17" s="32">
        <v>0</v>
      </c>
      <c r="G17" s="32">
        <v>0</v>
      </c>
      <c r="H17" s="32">
        <v>0</v>
      </c>
      <c r="I17" s="32">
        <f t="shared" si="0"/>
        <v>0</v>
      </c>
      <c r="K17" s="4" t="e">
        <f>#REF!-#REF!</f>
        <v>#REF!</v>
      </c>
      <c r="L17" t="s">
        <v>6</v>
      </c>
    </row>
    <row r="18" spans="1:12" x14ac:dyDescent="0.25">
      <c r="A18" s="32" t="s">
        <v>12</v>
      </c>
      <c r="B18" s="32">
        <v>0</v>
      </c>
      <c r="C18" s="32">
        <v>0</v>
      </c>
      <c r="D18" s="32">
        <v>133722</v>
      </c>
      <c r="E18" s="32">
        <v>0</v>
      </c>
      <c r="F18" s="32">
        <v>0</v>
      </c>
      <c r="G18" s="32">
        <v>0</v>
      </c>
      <c r="H18" s="32">
        <v>0</v>
      </c>
      <c r="I18" s="32">
        <f t="shared" si="0"/>
        <v>133722</v>
      </c>
      <c r="K18" s="4" t="e">
        <f>#REF!-#REF!</f>
        <v>#REF!</v>
      </c>
      <c r="L18" t="s">
        <v>5</v>
      </c>
    </row>
    <row r="19" spans="1:12" x14ac:dyDescent="0.25">
      <c r="A19" s="32" t="s">
        <v>12</v>
      </c>
      <c r="B19" s="32">
        <v>0</v>
      </c>
      <c r="C19" s="32">
        <v>0</v>
      </c>
      <c r="D19" s="32">
        <v>11886</v>
      </c>
      <c r="E19" s="32">
        <v>0</v>
      </c>
      <c r="F19" s="32">
        <v>0</v>
      </c>
      <c r="G19" s="32">
        <v>0</v>
      </c>
      <c r="H19" s="32">
        <v>0</v>
      </c>
      <c r="I19" s="32">
        <f t="shared" si="0"/>
        <v>11886</v>
      </c>
    </row>
    <row r="20" spans="1:12" s="28" customFormat="1" ht="15" customHeight="1" x14ac:dyDescent="0.25">
      <c r="A20" s="29" t="s">
        <v>2</v>
      </c>
      <c r="B20" s="30">
        <f t="shared" ref="B20:H20" si="1">SUM(B15:B19)</f>
        <v>0</v>
      </c>
      <c r="C20" s="30">
        <f t="shared" si="1"/>
        <v>0</v>
      </c>
      <c r="D20" s="30">
        <f>SUM(D15:D19)</f>
        <v>148579</v>
      </c>
      <c r="E20" s="30">
        <f t="shared" si="1"/>
        <v>0</v>
      </c>
      <c r="F20" s="30">
        <f t="shared" si="1"/>
        <v>0</v>
      </c>
      <c r="G20" s="30">
        <f t="shared" si="1"/>
        <v>0</v>
      </c>
      <c r="H20" s="30">
        <f t="shared" si="1"/>
        <v>0</v>
      </c>
      <c r="I20" s="30">
        <f>SUM(Table1425[[#This Row],[All Prior Fiscal Years]:[Fiscal Year  
2024 &amp; Future]])</f>
        <v>148579</v>
      </c>
    </row>
    <row r="21" spans="1:12" ht="15" customHeight="1" x14ac:dyDescent="0.25">
      <c r="A21" s="32" t="s">
        <v>16</v>
      </c>
      <c r="B21" s="32">
        <v>0</v>
      </c>
      <c r="C21" s="32">
        <v>0</v>
      </c>
      <c r="D21" s="32">
        <v>0</v>
      </c>
      <c r="E21" s="32">
        <v>0</v>
      </c>
      <c r="F21" s="32">
        <v>0</v>
      </c>
      <c r="G21" s="32">
        <v>0</v>
      </c>
      <c r="H21" s="32">
        <v>0</v>
      </c>
      <c r="I21" s="32">
        <f t="shared" si="0"/>
        <v>0</v>
      </c>
    </row>
    <row r="22" spans="1:12" x14ac:dyDescent="0.25">
      <c r="A22" s="32" t="s">
        <v>13</v>
      </c>
      <c r="B22" s="32">
        <v>0</v>
      </c>
      <c r="C22" s="32">
        <v>0</v>
      </c>
      <c r="D22" s="32">
        <v>148579</v>
      </c>
      <c r="E22" s="32">
        <v>0</v>
      </c>
      <c r="F22" s="32">
        <v>0</v>
      </c>
      <c r="G22" s="32">
        <v>0</v>
      </c>
      <c r="H22" s="32">
        <v>0</v>
      </c>
      <c r="I22" s="32">
        <f t="shared" si="0"/>
        <v>148579</v>
      </c>
    </row>
    <row r="23" spans="1:12" x14ac:dyDescent="0.25">
      <c r="A23" s="32" t="s">
        <v>14</v>
      </c>
      <c r="B23" s="32">
        <v>0</v>
      </c>
      <c r="C23" s="32">
        <v>0</v>
      </c>
      <c r="D23" s="32"/>
      <c r="E23" s="32">
        <v>0</v>
      </c>
      <c r="F23" s="32">
        <v>0</v>
      </c>
      <c r="G23" s="32">
        <v>0</v>
      </c>
      <c r="H23" s="32">
        <v>0</v>
      </c>
      <c r="I23" s="32">
        <f t="shared" si="0"/>
        <v>0</v>
      </c>
    </row>
    <row r="24" spans="1:12" x14ac:dyDescent="0.25">
      <c r="A24" s="32" t="s">
        <v>15</v>
      </c>
      <c r="B24" s="32">
        <v>0</v>
      </c>
      <c r="C24" s="32">
        <v>0</v>
      </c>
      <c r="D24" s="32">
        <v>0</v>
      </c>
      <c r="E24" s="32">
        <v>0</v>
      </c>
      <c r="F24" s="32">
        <v>0</v>
      </c>
      <c r="G24" s="32">
        <v>0</v>
      </c>
      <c r="H24" s="32">
        <v>0</v>
      </c>
      <c r="I24" s="32">
        <f t="shared" si="0"/>
        <v>0</v>
      </c>
    </row>
    <row r="25" spans="1:12" s="28" customFormat="1" x14ac:dyDescent="0.25">
      <c r="A25" s="29" t="s">
        <v>0</v>
      </c>
      <c r="B25" s="30">
        <f t="shared" ref="B25:H25" si="2">SUM(B21:B24)</f>
        <v>0</v>
      </c>
      <c r="C25" s="30">
        <f t="shared" si="2"/>
        <v>0</v>
      </c>
      <c r="D25" s="30">
        <f>SUM(D21:D24)</f>
        <v>148579</v>
      </c>
      <c r="E25" s="30">
        <f t="shared" si="2"/>
        <v>0</v>
      </c>
      <c r="F25" s="30">
        <f t="shared" si="2"/>
        <v>0</v>
      </c>
      <c r="G25" s="30">
        <f t="shared" si="2"/>
        <v>0</v>
      </c>
      <c r="H25" s="30">
        <f t="shared" si="2"/>
        <v>0</v>
      </c>
      <c r="I25" s="30">
        <f>SUM(Table1425[[#This Row],[Fiscal Year 2020]])</f>
        <v>148579</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2"/>
      <c r="D30" s="32"/>
      <c r="E30" s="32"/>
      <c r="F30" s="32"/>
      <c r="G30" s="32"/>
      <c r="H30" s="32"/>
      <c r="I30" s="32"/>
    </row>
    <row r="31" spans="1:12" ht="13.5" customHeight="1" x14ac:dyDescent="0.25">
      <c r="A31" s="20"/>
      <c r="B31" s="20"/>
      <c r="C31" s="32"/>
      <c r="D31" s="32"/>
      <c r="E31" s="32"/>
      <c r="F31" s="32"/>
      <c r="G31" s="32"/>
      <c r="H31" s="32"/>
      <c r="I31" s="32"/>
    </row>
    <row r="32" spans="1:12" ht="13.5" customHeight="1" x14ac:dyDescent="0.25">
      <c r="A32" s="20"/>
      <c r="B32" s="20"/>
      <c r="C32" s="32"/>
      <c r="D32" s="32"/>
      <c r="E32" s="32"/>
      <c r="F32" s="32"/>
      <c r="G32" s="32"/>
      <c r="H32" s="32"/>
      <c r="I32" s="32"/>
    </row>
    <row r="33" spans="1:9" ht="13.5" customHeight="1" x14ac:dyDescent="0.25">
      <c r="A33" s="20"/>
      <c r="B33" s="20"/>
      <c r="C33" s="32"/>
      <c r="D33" s="32"/>
      <c r="E33" s="32"/>
      <c r="F33" s="32"/>
      <c r="G33" s="32"/>
      <c r="H33" s="32"/>
      <c r="I33" s="32"/>
    </row>
    <row r="34" spans="1:9" ht="13.5" customHeight="1" x14ac:dyDescent="0.25">
      <c r="A34" s="20"/>
      <c r="B34" s="20"/>
      <c r="C34" s="32"/>
      <c r="D34" s="32"/>
      <c r="E34" s="32"/>
      <c r="F34" s="32"/>
      <c r="G34" s="32"/>
      <c r="H34" s="32"/>
      <c r="I34" s="32"/>
    </row>
    <row r="35" spans="1:9" ht="13.5" customHeight="1" x14ac:dyDescent="0.25">
      <c r="A35" s="15"/>
      <c r="B35" s="15"/>
      <c r="C35" s="32"/>
      <c r="D35" s="32"/>
      <c r="E35" s="32"/>
      <c r="F35" s="32"/>
      <c r="G35" s="32"/>
      <c r="H35" s="32"/>
      <c r="I35" s="32"/>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2"/>
      <c r="D38" s="32"/>
      <c r="E38" s="32"/>
      <c r="F38" s="32"/>
      <c r="G38" s="32"/>
      <c r="H38" s="32"/>
      <c r="I38" s="32"/>
    </row>
    <row r="39" spans="1:9" ht="13.5" customHeight="1" x14ac:dyDescent="0.25">
      <c r="A39" s="20"/>
      <c r="B39" s="20"/>
      <c r="C39" s="32"/>
      <c r="D39" s="32"/>
      <c r="E39" s="32"/>
      <c r="F39" s="32"/>
      <c r="G39" s="32"/>
      <c r="H39" s="32"/>
      <c r="I39" s="32"/>
    </row>
    <row r="40" spans="1:9" ht="13.5" customHeight="1" x14ac:dyDescent="0.25">
      <c r="A40" s="32"/>
      <c r="B40" s="32"/>
      <c r="C40" s="32"/>
      <c r="D40" s="32"/>
      <c r="E40" s="32"/>
      <c r="F40" s="32"/>
      <c r="G40" s="32"/>
      <c r="H40" s="32"/>
      <c r="I40" s="32"/>
    </row>
    <row r="41" spans="1:9" ht="13.5" customHeight="1" x14ac:dyDescent="0.25">
      <c r="A41" s="32"/>
      <c r="B41" s="32"/>
      <c r="C41" s="32"/>
      <c r="D41" s="32"/>
      <c r="E41" s="32"/>
      <c r="F41" s="32"/>
      <c r="G41" s="32"/>
      <c r="H41" s="32"/>
      <c r="I41" s="32"/>
    </row>
    <row r="42" spans="1:9" ht="13.5" customHeight="1" x14ac:dyDescent="0.25">
      <c r="A42" s="32"/>
      <c r="B42" s="32"/>
      <c r="C42" s="32"/>
      <c r="D42" s="32"/>
      <c r="E42" s="32"/>
      <c r="F42" s="32"/>
      <c r="G42" s="32"/>
      <c r="H42" s="32"/>
      <c r="I42" s="32"/>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2"/>
      <c r="E45" s="32"/>
      <c r="F45" s="32"/>
      <c r="G45" s="32"/>
      <c r="H45" s="32"/>
      <c r="I45" s="32"/>
    </row>
    <row r="46" spans="1:9" ht="13.5" customHeight="1" x14ac:dyDescent="0.25">
      <c r="A46" s="20"/>
      <c r="B46" s="20"/>
      <c r="C46" s="20"/>
      <c r="D46" s="32"/>
      <c r="E46" s="32"/>
      <c r="F46" s="32"/>
      <c r="G46" s="32"/>
      <c r="H46" s="32"/>
      <c r="I46" s="32"/>
    </row>
    <row r="47" spans="1:9" ht="13.5" customHeight="1" x14ac:dyDescent="0.25">
      <c r="A47" s="20"/>
      <c r="B47" s="20"/>
      <c r="C47" s="20"/>
      <c r="D47" s="32"/>
      <c r="E47" s="32"/>
      <c r="F47" s="32"/>
      <c r="G47" s="32"/>
      <c r="H47" s="32"/>
      <c r="I47" s="32"/>
    </row>
    <row r="48" spans="1:9" ht="13.5" customHeight="1" x14ac:dyDescent="0.25">
      <c r="A48" s="33"/>
      <c r="B48" s="33"/>
      <c r="C48" s="33"/>
      <c r="D48" s="32"/>
      <c r="E48" s="32"/>
      <c r="F48" s="32"/>
      <c r="G48" s="32"/>
      <c r="H48" s="32"/>
      <c r="I48" s="32"/>
    </row>
    <row r="49" spans="1:9" ht="13.5" customHeight="1" x14ac:dyDescent="0.25">
      <c r="A49" s="33"/>
      <c r="B49" s="33"/>
      <c r="C49" s="33"/>
      <c r="D49" s="32"/>
      <c r="E49" s="32"/>
      <c r="F49" s="32"/>
      <c r="G49" s="32"/>
      <c r="H49" s="32"/>
      <c r="I49" s="32"/>
    </row>
    <row r="50" spans="1:9" x14ac:dyDescent="0.25">
      <c r="A50" s="34"/>
      <c r="B50" s="34"/>
      <c r="C50" s="34"/>
      <c r="D50" s="34"/>
      <c r="E50" s="34"/>
      <c r="F50" s="34"/>
      <c r="G50" s="34"/>
      <c r="H50" s="34"/>
      <c r="I50" s="34"/>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artment1 xmlns="a402db00-9d57-4dbb-a877-618573d294b6">55</Department1>
    <FY xmlns="36f070f7-04c4-4be5-8d1f-8b30ee066cc3">2019-2020</FY>
    <Budget_x0020_Status xmlns="36f070f7-04c4-4be5-8d1f-8b30ee066cc3">Tentative</Budget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Props1.xml><?xml version="1.0" encoding="utf-8"?>
<ds:datastoreItem xmlns:ds="http://schemas.openxmlformats.org/officeDocument/2006/customXml" ds:itemID="{07BC587C-4C57-43B1-A29D-EAC8015FC14D}">
  <ds:schemaRefs>
    <ds:schemaRef ds:uri="http://schemas.microsoft.com/sharepoint/v3/contenttype/forms"/>
  </ds:schemaRefs>
</ds:datastoreItem>
</file>

<file path=customXml/itemProps2.xml><?xml version="1.0" encoding="utf-8"?>
<ds:datastoreItem xmlns:ds="http://schemas.openxmlformats.org/officeDocument/2006/customXml" ds:itemID="{2D74E8AA-B316-4523-BC7E-C4ED98760285}">
  <ds:schemaRefs>
    <ds:schemaRef ds:uri="http://purl.org/dc/dcmitype/"/>
    <ds:schemaRef ds:uri="http://purl.org/dc/elements/1.1/"/>
    <ds:schemaRef ds:uri="http://purl.org/dc/terms/"/>
    <ds:schemaRef ds:uri="http://schemas.microsoft.com/office/2006/documentManagement/types"/>
    <ds:schemaRef ds:uri="a402db00-9d57-4dbb-a877-618573d294b6"/>
    <ds:schemaRef ds:uri="http://schemas.microsoft.com/office/2006/metadata/properties"/>
    <ds:schemaRef ds:uri="36f070f7-04c4-4be5-8d1f-8b30ee066cc3"/>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35B4D46-A4D2-4CC8-A989-9FA0FB7EF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CA7D8C2-B514-4466-B757-EB61F5F4BCB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RNAV</vt:lpstr>
      <vt:lpstr>Security Upgrades</vt:lpstr>
      <vt:lpstr>Taxiway</vt:lpstr>
      <vt:lpstr>RNAV!Print_Area</vt:lpstr>
      <vt:lpstr>'Security Upgrades'!Print_Area</vt:lpstr>
      <vt:lpstr>Taxiway!Print_Area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2019-06-25T19:38:50Z</cp:lastPrinted>
  <dcterms:created xsi:type="dcterms:W3CDTF">2019-01-31T16:06:35Z</dcterms:created>
  <dcterms:modified xsi:type="dcterms:W3CDTF">2020-04-21T12:30:00Z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14.11</vt:lpwstr>
  </property>
  <property fmtid="{D5CDD505-2E9C-101B-9397-08002B2CF9AE}" pid="3" name="ContentTypeId">
    <vt:lpwstr>0x010100BB184EC23CC38248ADEA03FFC788AA06010080EF31B71AFBAF4FB49B5764E0037B10</vt:lpwstr>
  </property>
</Properties>
</file>