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790" yWindow="360" windowWidth="22440" windowHeight="11715" tabRatio="855" activeTab="3"/>
  </bookViews>
  <sheets>
    <sheet name="Certification" sheetId="1" r:id="rId1"/>
    <sheet name="Exhibit A" sheetId="2" r:id="rId2"/>
    <sheet name="Schedule IA" sheetId="3" r:id="rId3"/>
    <sheet name="Schedule II" sheetId="4" r:id="rId4"/>
    <sheet name="Schedule III" sheetId="5" r:id="rId5"/>
  </sheets>
  <definedNames>
    <definedName name="_xlnm.Print_Area" localSheetId="0">'Certification'!$A$1:$K$28</definedName>
    <definedName name="_xlnm.Print_Area" localSheetId="1">'Exhibit A'!$A$1:$K$18</definedName>
  </definedNames>
  <calcPr fullCalcOnLoad="1"/>
</workbook>
</file>

<file path=xl/comments4.xml><?xml version="1.0" encoding="utf-8"?>
<comments xmlns="http://schemas.openxmlformats.org/spreadsheetml/2006/main">
  <authors>
    <author>Maria McDonald</author>
  </authors>
  <commentList>
    <comment ref="D39" authorId="0">
      <text>
        <r>
          <rPr>
            <b/>
            <sz val="9"/>
            <rFont val="Tahoma"/>
            <family val="2"/>
          </rPr>
          <t>Maria McDonald:</t>
        </r>
        <r>
          <rPr>
            <sz val="9"/>
            <rFont val="Tahoma"/>
            <family val="2"/>
          </rPr>
          <t xml:space="preserve">
This column should only be the amount in the 001.513.4951.003 column.  Also, You will need to adjust final totals to balance in the Budget Expense Report to balance.</t>
        </r>
      </text>
    </comment>
  </commentList>
</comments>
</file>

<file path=xl/sharedStrings.xml><?xml version="1.0" encoding="utf-8"?>
<sst xmlns="http://schemas.openxmlformats.org/spreadsheetml/2006/main" count="172" uniqueCount="126">
  <si>
    <t>EXHIBIT A</t>
  </si>
  <si>
    <t>APPROPRIATION CATEGORY</t>
  </si>
  <si>
    <t>REQUEST</t>
  </si>
  <si>
    <t>(6a)</t>
  </si>
  <si>
    <t>COL (5) - (3)</t>
  </si>
  <si>
    <t>COL (6) / (3)</t>
  </si>
  <si>
    <t>OPERATING EXPENSES</t>
  </si>
  <si>
    <t>(Sch. II)</t>
  </si>
  <si>
    <t>(Sch. III)</t>
  </si>
  <si>
    <t>TOTAL EXPENDITURES</t>
  </si>
  <si>
    <t>NUMBER OF POSITIONS</t>
  </si>
  <si>
    <t>SCHEDULE IA</t>
  </si>
  <si>
    <t>OBJECT CODE</t>
  </si>
  <si>
    <t>11 OFFICIAL</t>
  </si>
  <si>
    <t>12 EMPLOYEES (REGULAR)</t>
  </si>
  <si>
    <t>13 EMPLOYEES (TEMPORARY)</t>
  </si>
  <si>
    <t>14 OVERTIME</t>
  </si>
  <si>
    <t>15 SPECIAL PAY</t>
  </si>
  <si>
    <t>21 FICA</t>
  </si>
  <si>
    <t xml:space="preserve">  2153 OTHER</t>
  </si>
  <si>
    <t>22 RETIREMENT</t>
  </si>
  <si>
    <t>23 LIFE &amp; HEALTH INSURANCE</t>
  </si>
  <si>
    <t>24 WORKER'S COMPENSATION</t>
  </si>
  <si>
    <t>25 UNEMPLOYMENT COMP.</t>
  </si>
  <si>
    <t xml:space="preserve">Post this total to </t>
  </si>
  <si>
    <t>Col.(2) Ex. A</t>
  </si>
  <si>
    <t>Post this total to</t>
  </si>
  <si>
    <t>Col. (3) Ex. A</t>
  </si>
  <si>
    <t>Col. (4) Ex. A</t>
  </si>
  <si>
    <t>Col. (5) Ex. A</t>
  </si>
  <si>
    <t>Col. (5) - (3)</t>
  </si>
  <si>
    <t>Col. (6) / (3)</t>
  </si>
  <si>
    <t>OPERATING EXPENSES:</t>
  </si>
  <si>
    <t>31 PROFESSIONAL SERVICES</t>
  </si>
  <si>
    <t>SCHEDULE II</t>
  </si>
  <si>
    <t xml:space="preserve"> 3151 E.D.P.</t>
  </si>
  <si>
    <t xml:space="preserve"> 3154 LEGAL</t>
  </si>
  <si>
    <t xml:space="preserve"> 3159 OTHER</t>
  </si>
  <si>
    <t>32 ACCOUNTING &amp; AUDITING</t>
  </si>
  <si>
    <t>33 COURT REPORTER</t>
  </si>
  <si>
    <t>34 OTHER CONTRACTUAL</t>
  </si>
  <si>
    <t>40 TRAVEL</t>
  </si>
  <si>
    <t>41 COMMUNICATIONS</t>
  </si>
  <si>
    <t>42 TRANSPORTATION</t>
  </si>
  <si>
    <t xml:space="preserve"> 4251 POSTAGE</t>
  </si>
  <si>
    <t xml:space="preserve"> 4252 FREIGHT</t>
  </si>
  <si>
    <t>43 UTILITIES</t>
  </si>
  <si>
    <t>44 RENTALS &amp; LEASES</t>
  </si>
  <si>
    <t xml:space="preserve"> 4451 OFFICE EQUIPMENT</t>
  </si>
  <si>
    <t xml:space="preserve"> 4452 VEHICLES</t>
  </si>
  <si>
    <t xml:space="preserve"> 4453 OFFICE SPACE</t>
  </si>
  <si>
    <t xml:space="preserve"> 4454 E.D.P.</t>
  </si>
  <si>
    <t>45 INSURANCE &amp; SURETY</t>
  </si>
  <si>
    <t>46 REPAIR &amp; MAINTENANCE</t>
  </si>
  <si>
    <t xml:space="preserve"> 4651 OFFICE EQUIPMENT</t>
  </si>
  <si>
    <t xml:space="preserve"> 4652 VEHICLES</t>
  </si>
  <si>
    <t xml:space="preserve"> 4653 OFFICE SPACE</t>
  </si>
  <si>
    <t xml:space="preserve"> 4654 E.D.P.</t>
  </si>
  <si>
    <t>47 PRINTING &amp; BINDING</t>
  </si>
  <si>
    <t>49 OTHER CURRENT CHARGES</t>
  </si>
  <si>
    <t xml:space="preserve"> 4951 LEGAL ADVERTISEMENTS</t>
  </si>
  <si>
    <t xml:space="preserve"> 4959 OTHER</t>
  </si>
  <si>
    <t>51 OFFICE SUPPLIES</t>
  </si>
  <si>
    <t>52 OPERATING SUPPLIES</t>
  </si>
  <si>
    <t>54 BOOKS &amp; PUBLICATIONS</t>
  </si>
  <si>
    <t xml:space="preserve"> 5451 BOOKS</t>
  </si>
  <si>
    <t xml:space="preserve"> 5452 SUBSCRIPTIONS</t>
  </si>
  <si>
    <t xml:space="preserve"> 5453 EDUCATION</t>
  </si>
  <si>
    <t xml:space="preserve"> 5454 DUES/MEMBERSHIPS</t>
  </si>
  <si>
    <t>TOTAL OPERATING EXPENSES</t>
  </si>
  <si>
    <t>Col. (2) Ex. A</t>
  </si>
  <si>
    <t>Col. (5) Ex. A.</t>
  </si>
  <si>
    <t>SCHEDULE III</t>
  </si>
  <si>
    <t>64 MACHINERY &amp; EQUIPMENT</t>
  </si>
  <si>
    <t xml:space="preserve"> 6451 E.D.P.</t>
  </si>
  <si>
    <t xml:space="preserve"> 6452 OFFICE FURNITURE</t>
  </si>
  <si>
    <t xml:space="preserve"> 6453 OFFICE EQUIPMENT</t>
  </si>
  <si>
    <t xml:space="preserve"> 6454 VEHICLES</t>
  </si>
  <si>
    <t>66 BOOKS</t>
  </si>
  <si>
    <t>TOTAL CAPITAL OUTLAY</t>
  </si>
  <si>
    <t>CAPITAL OUTLAY:</t>
  </si>
  <si>
    <t>48 PROMOTIONAL</t>
  </si>
  <si>
    <t xml:space="preserve">  2152 REGULAR     </t>
  </si>
  <si>
    <t>(8a)</t>
  </si>
  <si>
    <t xml:space="preserve">  2251 OFFICIAL        </t>
  </si>
  <si>
    <t xml:space="preserve">  2252 EMPLOYEE     </t>
  </si>
  <si>
    <t xml:space="preserve">  2253 SMS/SES       </t>
  </si>
  <si>
    <t xml:space="preserve">  2254 DROP             </t>
  </si>
  <si>
    <t xml:space="preserve">                  </t>
  </si>
  <si>
    <t>DETAIL OF OPERATING EXPENSES</t>
  </si>
  <si>
    <t>DETAIL OF OPERATING EXPENSES (CONT.)</t>
  </si>
  <si>
    <t>DETAIL OF OPERATING CAPITAL OUTLAY</t>
  </si>
  <si>
    <t xml:space="preserve">OPERATING </t>
  </si>
  <si>
    <t>CAPITAL OUTLAY</t>
  </si>
  <si>
    <t>68 INTANGIBLE ASSETS (SOFTWARE)</t>
  </si>
  <si>
    <t>DETAIL OF PERSONNEL SERVICES</t>
  </si>
  <si>
    <t>62  BUILDINGS</t>
  </si>
  <si>
    <t>61  LAND</t>
  </si>
  <si>
    <t>PERSONNEL SERVICES:</t>
  </si>
  <si>
    <t xml:space="preserve">     TOTAL PERSONNEL SERVICES</t>
  </si>
  <si>
    <t>BUDGET REQUEST FOR TAX COLLECTORS</t>
  </si>
  <si>
    <t>BREVARD</t>
  </si>
  <si>
    <t>FY20/21</t>
  </si>
  <si>
    <t>FY 20/21</t>
  </si>
  <si>
    <t>SUMMARY OF THE 2020-21 BUDGET BY APPROPRIATION CATEGORY</t>
  </si>
  <si>
    <t>ACTUAL EXPENDITURES 2018-2019</t>
  </si>
  <si>
    <t>APPROVED BUDGET 2019-20</t>
  </si>
  <si>
    <t>ACTUAL EXPENDITURES 6/30/20</t>
  </si>
  <si>
    <t>REQUEST 2020-21</t>
  </si>
  <si>
    <t>AMOUNT (INCREASE/DECREASE)</t>
  </si>
  <si>
    <t>% (INCREASE/DECREASE)</t>
  </si>
  <si>
    <t>AMOUNT APPROVED IN 2020-21</t>
  </si>
  <si>
    <t>ACTUAL 
EXPENDITURES
2018-19</t>
  </si>
  <si>
    <t>APPROVED
BUDGET
2019-20</t>
  </si>
  <si>
    <t>ACTUAL
EXPENDITURES
3/31/2020</t>
  </si>
  <si>
    <t>REQUEST
2020-21</t>
  </si>
  <si>
    <t>AMOUNT
(INCREASE/ 
DECREASE)</t>
  </si>
  <si>
    <r>
      <rPr>
        <b/>
        <sz val="12"/>
        <color indexed="9"/>
        <rFont val="Book Antiqua"/>
        <family val="1"/>
      </rPr>
      <t>%</t>
    </r>
    <r>
      <rPr>
        <b/>
        <sz val="10"/>
        <color indexed="9"/>
        <rFont val="Book Antiqua"/>
        <family val="1"/>
      </rPr>
      <t xml:space="preserve">
(INCREASE/ 
DECREASE)</t>
    </r>
  </si>
  <si>
    <t>AMOUNT
APPROVED
2020-21</t>
  </si>
  <si>
    <r>
      <t xml:space="preserve">BREVARD 
</t>
    </r>
    <r>
      <rPr>
        <b/>
        <sz val="12"/>
        <rFont val="Book Antiqua"/>
        <family val="1"/>
      </rPr>
      <t>COUNTY</t>
    </r>
  </si>
  <si>
    <t>PERSONNEL SERVICES 
(Sch. 1-1A)</t>
  </si>
  <si>
    <t>ACTUAL EXPENDITURES</t>
  </si>
  <si>
    <t>APPROVED BUDGET</t>
  </si>
  <si>
    <t>INCREASE/ (DECREASE) AMOUNT</t>
  </si>
  <si>
    <t>INCREASE/ (DECREASE) %</t>
  </si>
  <si>
    <t>AMOUNT APPROVED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</si>
</sst>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0_);\(0\)"/>
    <numFmt numFmtId="166" formatCode="0.00_);\(0.00\)"/>
    <numFmt numFmtId="167" formatCode="0.0000_);\(0.0000\)"/>
    <numFmt numFmtId="168" formatCode="00000"/>
    <numFmt numFmtId="169" formatCode="&quot;$&quot;#,##0.0000_);\(&quot;$&quot;#,##0.0000\)"/>
    <numFmt numFmtId="170" formatCode="&quot;$&quot;#,##0.00"/>
    <numFmt numFmtId="171" formatCode="&quot;$&quot;#,##0"/>
    <numFmt numFmtId="172" formatCode="0.0%"/>
    <numFmt numFmtId="173" formatCode="0;;;@"/>
    <numFmt numFmtId="174" formatCode="&quot;$&quot;#,##0.0_);\(&quot;$&quot;#,##0.0\)"/>
    <numFmt numFmtId="175" formatCode="0_);[Red]\(0\)"/>
    <numFmt numFmtId="176" formatCode="_(&quot;$&quot;* #,##0_);_(&quot;$&quot;* \(#,##0\);_(&quot;$&quot;* &quot;-&quot;??_);_(@_)"/>
  </numFmts>
  <fonts count="65">
    <font>
      <sz val="10"/>
      <name val="Arial"/>
      <family val="0"/>
    </font>
    <font>
      <sz val="8"/>
      <name val="Arial"/>
      <family val="2"/>
    </font>
    <font>
      <sz val="10"/>
      <name val="Book Antiqua"/>
      <family val="1"/>
    </font>
    <font>
      <b/>
      <sz val="10"/>
      <name val="Book Antiqua"/>
      <family val="1"/>
    </font>
    <font>
      <b/>
      <sz val="14"/>
      <name val="Book Antiqua"/>
      <family val="1"/>
    </font>
    <font>
      <b/>
      <sz val="12"/>
      <name val="Book Antiqua"/>
      <family val="1"/>
    </font>
    <font>
      <b/>
      <sz val="8"/>
      <name val="Book Antiqua"/>
      <family val="1"/>
    </font>
    <font>
      <i/>
      <sz val="8"/>
      <name val="Book Antiqua"/>
      <family val="1"/>
    </font>
    <font>
      <sz val="12"/>
      <name val="Book Antiqua"/>
      <family val="1"/>
    </font>
    <font>
      <b/>
      <sz val="10"/>
      <color indexed="8"/>
      <name val="Book Antiqua"/>
      <family val="1"/>
    </font>
    <font>
      <sz val="10"/>
      <color indexed="8"/>
      <name val="Book Antiqua"/>
      <family val="1"/>
    </font>
    <font>
      <sz val="8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9"/>
      <color indexed="9"/>
      <name val="Book Antiqua"/>
      <family val="1"/>
    </font>
    <font>
      <sz val="9"/>
      <color indexed="9"/>
      <name val="Arial"/>
      <family val="2"/>
    </font>
    <font>
      <b/>
      <sz val="9"/>
      <name val="Book Antiqua"/>
      <family val="1"/>
    </font>
    <font>
      <b/>
      <sz val="11"/>
      <name val="Book Antiqua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9"/>
      <name val="Book Antiqua"/>
      <family val="1"/>
    </font>
    <font>
      <b/>
      <sz val="12"/>
      <color indexed="9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Book Antiqua"/>
      <family val="1"/>
    </font>
    <font>
      <b/>
      <sz val="14"/>
      <color indexed="10"/>
      <name val="Book Antiqua"/>
      <family val="1"/>
    </font>
    <font>
      <b/>
      <u val="single"/>
      <sz val="12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Book Antiqua"/>
      <family val="1"/>
    </font>
    <font>
      <b/>
      <sz val="14"/>
      <color rgb="FFFF0000"/>
      <name val="Book Antiqua"/>
      <family val="1"/>
    </font>
    <font>
      <b/>
      <sz val="9"/>
      <color theme="0"/>
      <name val="Book Antiqua"/>
      <family val="1"/>
    </font>
    <font>
      <b/>
      <sz val="10"/>
      <color theme="0"/>
      <name val="Book Antiqua"/>
      <family val="1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3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33" borderId="12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2" fillId="33" borderId="13" xfId="0" applyFont="1" applyFill="1" applyBorder="1" applyAlignment="1">
      <alignment/>
    </xf>
    <xf numFmtId="0" fontId="3" fillId="0" borderId="14" xfId="0" applyFont="1" applyBorder="1" applyAlignment="1">
      <alignment horizontal="center"/>
    </xf>
    <xf numFmtId="0" fontId="2" fillId="33" borderId="14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65" fontId="2" fillId="33" borderId="13" xfId="0" applyNumberFormat="1" applyFont="1" applyFill="1" applyBorder="1" applyAlignment="1">
      <alignment horizontal="center"/>
    </xf>
    <xf numFmtId="5" fontId="2" fillId="0" borderId="13" xfId="0" applyNumberFormat="1" applyFont="1" applyBorder="1" applyAlignment="1">
      <alignment horizontal="center"/>
    </xf>
    <xf numFmtId="10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0" fontId="2" fillId="0" borderId="2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2" fillId="33" borderId="20" xfId="0" applyFont="1" applyFill="1" applyBorder="1" applyAlignment="1">
      <alignment/>
    </xf>
    <xf numFmtId="0" fontId="3" fillId="0" borderId="12" xfId="0" applyFont="1" applyBorder="1" applyAlignment="1">
      <alignment/>
    </xf>
    <xf numFmtId="0" fontId="2" fillId="33" borderId="0" xfId="0" applyFont="1" applyFill="1" applyBorder="1" applyAlignment="1">
      <alignment/>
    </xf>
    <xf numFmtId="0" fontId="3" fillId="0" borderId="14" xfId="0" applyFont="1" applyBorder="1" applyAlignment="1">
      <alignment/>
    </xf>
    <xf numFmtId="5" fontId="2" fillId="0" borderId="20" xfId="0" applyNumberFormat="1" applyFont="1" applyBorder="1" applyAlignment="1" applyProtection="1">
      <alignment/>
      <protection locked="0"/>
    </xf>
    <xf numFmtId="37" fontId="2" fillId="0" borderId="20" xfId="0" applyNumberFormat="1" applyFont="1" applyBorder="1" applyAlignment="1" applyProtection="1">
      <alignment/>
      <protection locked="0"/>
    </xf>
    <xf numFmtId="165" fontId="3" fillId="33" borderId="0" xfId="0" applyNumberFormat="1" applyFont="1" applyFill="1" applyBorder="1" applyAlignment="1">
      <alignment horizontal="center"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/>
    </xf>
    <xf numFmtId="5" fontId="2" fillId="0" borderId="20" xfId="0" applyNumberFormat="1" applyFont="1" applyBorder="1" applyAlignment="1">
      <alignment/>
    </xf>
    <xf numFmtId="0" fontId="3" fillId="0" borderId="0" xfId="0" applyFont="1" applyAlignment="1">
      <alignment/>
    </xf>
    <xf numFmtId="169" fontId="7" fillId="0" borderId="0" xfId="0" applyNumberFormat="1" applyFont="1" applyAlignment="1">
      <alignment/>
    </xf>
    <xf numFmtId="0" fontId="3" fillId="34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3" fillId="34" borderId="20" xfId="0" applyFont="1" applyFill="1" applyBorder="1" applyAlignment="1">
      <alignment/>
    </xf>
    <xf numFmtId="37" fontId="2" fillId="34" borderId="20" xfId="0" applyNumberFormat="1" applyFont="1" applyFill="1" applyBorder="1" applyAlignment="1" applyProtection="1">
      <alignment/>
      <protection locked="0"/>
    </xf>
    <xf numFmtId="37" fontId="2" fillId="34" borderId="0" xfId="0" applyNumberFormat="1" applyFont="1" applyFill="1" applyBorder="1" applyAlignment="1" applyProtection="1">
      <alignment/>
      <protection locked="0"/>
    </xf>
    <xf numFmtId="5" fontId="2" fillId="0" borderId="14" xfId="0" applyNumberFormat="1" applyFont="1" applyBorder="1" applyAlignment="1">
      <alignment/>
    </xf>
    <xf numFmtId="0" fontId="6" fillId="0" borderId="0" xfId="0" applyFont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5" fontId="3" fillId="33" borderId="19" xfId="0" applyNumberFormat="1" applyFont="1" applyFill="1" applyBorder="1" applyAlignment="1">
      <alignment horizontal="center"/>
    </xf>
    <xf numFmtId="165" fontId="3" fillId="0" borderId="14" xfId="0" applyNumberFormat="1" applyFont="1" applyBorder="1" applyAlignment="1">
      <alignment horizontal="left"/>
    </xf>
    <xf numFmtId="165" fontId="3" fillId="0" borderId="14" xfId="0" applyNumberFormat="1" applyFont="1" applyBorder="1" applyAlignment="1">
      <alignment horizontal="center"/>
    </xf>
    <xf numFmtId="0" fontId="2" fillId="34" borderId="13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165" fontId="2" fillId="33" borderId="20" xfId="0" applyNumberFormat="1" applyFont="1" applyFill="1" applyBorder="1" applyAlignment="1">
      <alignment/>
    </xf>
    <xf numFmtId="0" fontId="9" fillId="34" borderId="20" xfId="0" applyFont="1" applyFill="1" applyBorder="1" applyAlignment="1">
      <alignment/>
    </xf>
    <xf numFmtId="37" fontId="10" fillId="34" borderId="20" xfId="0" applyNumberFormat="1" applyFont="1" applyFill="1" applyBorder="1" applyAlignment="1" applyProtection="1">
      <alignment/>
      <protection locked="0"/>
    </xf>
    <xf numFmtId="0" fontId="10" fillId="33" borderId="13" xfId="0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11" fillId="0" borderId="0" xfId="0" applyFont="1" applyAlignment="1">
      <alignment/>
    </xf>
    <xf numFmtId="10" fontId="2" fillId="0" borderId="21" xfId="72" applyNumberFormat="1" applyFont="1" applyBorder="1" applyAlignment="1">
      <alignment horizontal="center"/>
    </xf>
    <xf numFmtId="10" fontId="10" fillId="34" borderId="21" xfId="0" applyNumberFormat="1" applyFont="1" applyFill="1" applyBorder="1" applyAlignment="1">
      <alignment horizontal="center"/>
    </xf>
    <xf numFmtId="10" fontId="2" fillId="34" borderId="21" xfId="0" applyNumberFormat="1" applyFont="1" applyFill="1" applyBorder="1" applyAlignment="1">
      <alignment horizontal="center"/>
    </xf>
    <xf numFmtId="10" fontId="2" fillId="0" borderId="10" xfId="0" applyNumberFormat="1" applyFont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10" fontId="2" fillId="34" borderId="20" xfId="0" applyNumberFormat="1" applyFont="1" applyFill="1" applyBorder="1" applyAlignment="1">
      <alignment horizontal="center"/>
    </xf>
    <xf numFmtId="10" fontId="2" fillId="0" borderId="14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3" fillId="34" borderId="14" xfId="0" applyFont="1" applyFill="1" applyBorder="1" applyAlignment="1">
      <alignment horizontal="center"/>
    </xf>
    <xf numFmtId="165" fontId="3" fillId="34" borderId="20" xfId="0" applyNumberFormat="1" applyFont="1" applyFill="1" applyBorder="1" applyAlignment="1">
      <alignment horizontal="center"/>
    </xf>
    <xf numFmtId="165" fontId="3" fillId="34" borderId="22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5" fontId="3" fillId="0" borderId="16" xfId="0" applyNumberFormat="1" applyFont="1" applyBorder="1" applyAlignment="1">
      <alignment/>
    </xf>
    <xf numFmtId="0" fontId="3" fillId="33" borderId="18" xfId="0" applyFont="1" applyFill="1" applyBorder="1" applyAlignment="1">
      <alignment/>
    </xf>
    <xf numFmtId="0" fontId="3" fillId="36" borderId="14" xfId="0" applyFont="1" applyFill="1" applyBorder="1" applyAlignment="1">
      <alignment/>
    </xf>
    <xf numFmtId="37" fontId="3" fillId="36" borderId="20" xfId="0" applyNumberFormat="1" applyFont="1" applyFill="1" applyBorder="1" applyAlignment="1">
      <alignment/>
    </xf>
    <xf numFmtId="37" fontId="3" fillId="36" borderId="20" xfId="0" applyNumberFormat="1" applyFont="1" applyFill="1" applyBorder="1" applyAlignment="1" applyProtection="1">
      <alignment/>
      <protection locked="0"/>
    </xf>
    <xf numFmtId="0" fontId="3" fillId="36" borderId="13" xfId="0" applyFont="1" applyFill="1" applyBorder="1" applyAlignment="1">
      <alignment/>
    </xf>
    <xf numFmtId="5" fontId="2" fillId="0" borderId="22" xfId="0" applyNumberFormat="1" applyFont="1" applyBorder="1" applyAlignment="1" applyProtection="1">
      <alignment/>
      <protection locked="0"/>
    </xf>
    <xf numFmtId="37" fontId="2" fillId="0" borderId="22" xfId="0" applyNumberFormat="1" applyFont="1" applyBorder="1" applyAlignment="1" applyProtection="1">
      <alignment/>
      <protection locked="0"/>
    </xf>
    <xf numFmtId="0" fontId="1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2" fillId="0" borderId="24" xfId="0" applyFont="1" applyBorder="1" applyAlignment="1">
      <alignment horizontal="center"/>
    </xf>
    <xf numFmtId="5" fontId="3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5" fontId="3" fillId="34" borderId="21" xfId="0" applyNumberFormat="1" applyFont="1" applyFill="1" applyBorder="1" applyAlignment="1">
      <alignment horizontal="center"/>
    </xf>
    <xf numFmtId="0" fontId="18" fillId="0" borderId="11" xfId="0" applyFont="1" applyBorder="1" applyAlignment="1">
      <alignment/>
    </xf>
    <xf numFmtId="37" fontId="10" fillId="36" borderId="22" xfId="0" applyNumberFormat="1" applyFont="1" applyFill="1" applyBorder="1" applyAlignment="1" applyProtection="1">
      <alignment/>
      <protection locked="0"/>
    </xf>
    <xf numFmtId="37" fontId="2" fillId="36" borderId="22" xfId="0" applyNumberFormat="1" applyFont="1" applyFill="1" applyBorder="1" applyAlignment="1" applyProtection="1">
      <alignment/>
      <protection locked="0"/>
    </xf>
    <xf numFmtId="165" fontId="3" fillId="33" borderId="17" xfId="0" applyNumberFormat="1" applyFont="1" applyFill="1" applyBorder="1" applyAlignment="1">
      <alignment horizontal="center"/>
    </xf>
    <xf numFmtId="49" fontId="5" fillId="0" borderId="23" xfId="0" applyNumberFormat="1" applyFont="1" applyBorder="1" applyAlignment="1">
      <alignment/>
    </xf>
    <xf numFmtId="0" fontId="18" fillId="0" borderId="11" xfId="0" applyFont="1" applyBorder="1" applyAlignment="1">
      <alignment horizontal="right"/>
    </xf>
    <xf numFmtId="38" fontId="2" fillId="0" borderId="20" xfId="0" applyNumberFormat="1" applyFont="1" applyBorder="1" applyAlignment="1">
      <alignment/>
    </xf>
    <xf numFmtId="38" fontId="10" fillId="34" borderId="20" xfId="0" applyNumberFormat="1" applyFont="1" applyFill="1" applyBorder="1" applyAlignment="1">
      <alignment/>
    </xf>
    <xf numFmtId="38" fontId="2" fillId="34" borderId="20" xfId="0" applyNumberFormat="1" applyFont="1" applyFill="1" applyBorder="1" applyAlignment="1">
      <alignment/>
    </xf>
    <xf numFmtId="6" fontId="2" fillId="0" borderId="20" xfId="0" applyNumberFormat="1" applyFont="1" applyBorder="1" applyAlignment="1">
      <alignment/>
    </xf>
    <xf numFmtId="38" fontId="2" fillId="0" borderId="20" xfId="0" applyNumberFormat="1" applyFont="1" applyBorder="1" applyAlignment="1" applyProtection="1">
      <alignment/>
      <protection/>
    </xf>
    <xf numFmtId="38" fontId="2" fillId="34" borderId="20" xfId="0" applyNumberFormat="1" applyFont="1" applyFill="1" applyBorder="1" applyAlignment="1" applyProtection="1">
      <alignment/>
      <protection/>
    </xf>
    <xf numFmtId="6" fontId="2" fillId="0" borderId="20" xfId="0" applyNumberFormat="1" applyFont="1" applyBorder="1" applyAlignment="1" applyProtection="1">
      <alignment/>
      <protection/>
    </xf>
    <xf numFmtId="37" fontId="2" fillId="0" borderId="12" xfId="0" applyNumberFormat="1" applyFont="1" applyBorder="1" applyAlignment="1" applyProtection="1">
      <alignment/>
      <protection locked="0"/>
    </xf>
    <xf numFmtId="0" fontId="3" fillId="0" borderId="12" xfId="0" applyFont="1" applyBorder="1" applyAlignment="1">
      <alignment horizontal="left" wrapText="1"/>
    </xf>
    <xf numFmtId="5" fontId="2" fillId="0" borderId="10" xfId="0" applyNumberFormat="1" applyFont="1" applyBorder="1" applyAlignment="1" applyProtection="1">
      <alignment/>
      <protection locked="0"/>
    </xf>
    <xf numFmtId="0" fontId="3" fillId="0" borderId="1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60" fillId="0" borderId="0" xfId="0" applyFont="1" applyBorder="1" applyAlignment="1">
      <alignment vertical="center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right"/>
    </xf>
    <xf numFmtId="5" fontId="2" fillId="37" borderId="22" xfId="0" applyNumberFormat="1" applyFont="1" applyFill="1" applyBorder="1" applyAlignment="1" applyProtection="1">
      <alignment/>
      <protection locked="0"/>
    </xf>
    <xf numFmtId="37" fontId="2" fillId="37" borderId="22" xfId="0" applyNumberFormat="1" applyFont="1" applyFill="1" applyBorder="1" applyAlignment="1" applyProtection="1">
      <alignment/>
      <protection locked="0"/>
    </xf>
    <xf numFmtId="0" fontId="2" fillId="37" borderId="15" xfId="0" applyFont="1" applyFill="1" applyBorder="1" applyAlignment="1">
      <alignment/>
    </xf>
    <xf numFmtId="5" fontId="2" fillId="37" borderId="18" xfId="0" applyNumberFormat="1" applyFont="1" applyFill="1" applyBorder="1" applyAlignment="1">
      <alignment/>
    </xf>
    <xf numFmtId="5" fontId="3" fillId="37" borderId="20" xfId="0" applyNumberFormat="1" applyFont="1" applyFill="1" applyBorder="1" applyAlignment="1">
      <alignment/>
    </xf>
    <xf numFmtId="37" fontId="3" fillId="37" borderId="20" xfId="0" applyNumberFormat="1" applyFont="1" applyFill="1" applyBorder="1" applyAlignment="1">
      <alignment/>
    </xf>
    <xf numFmtId="5" fontId="3" fillId="37" borderId="20" xfId="0" applyNumberFormat="1" applyFont="1" applyFill="1" applyBorder="1" applyAlignment="1" applyProtection="1">
      <alignment/>
      <protection locked="0"/>
    </xf>
    <xf numFmtId="37" fontId="3" fillId="37" borderId="20" xfId="0" applyNumberFormat="1" applyFont="1" applyFill="1" applyBorder="1" applyAlignment="1" applyProtection="1">
      <alignment/>
      <protection locked="0"/>
    </xf>
    <xf numFmtId="5" fontId="3" fillId="37" borderId="14" xfId="0" applyNumberFormat="1" applyFont="1" applyFill="1" applyBorder="1" applyAlignment="1">
      <alignment/>
    </xf>
    <xf numFmtId="0" fontId="3" fillId="37" borderId="14" xfId="0" applyFont="1" applyFill="1" applyBorder="1" applyAlignment="1">
      <alignment/>
    </xf>
    <xf numFmtId="37" fontId="3" fillId="37" borderId="12" xfId="0" applyNumberFormat="1" applyFont="1" applyFill="1" applyBorder="1" applyAlignment="1" applyProtection="1">
      <alignment/>
      <protection locked="0"/>
    </xf>
    <xf numFmtId="49" fontId="3" fillId="0" borderId="23" xfId="0" applyNumberFormat="1" applyFont="1" applyBorder="1" applyAlignment="1">
      <alignment/>
    </xf>
    <xf numFmtId="49" fontId="5" fillId="0" borderId="16" xfId="0" applyNumberFormat="1" applyFont="1" applyBorder="1" applyAlignment="1">
      <alignment/>
    </xf>
    <xf numFmtId="14" fontId="3" fillId="0" borderId="18" xfId="0" applyNumberFormat="1" applyFont="1" applyBorder="1" applyAlignment="1">
      <alignment/>
    </xf>
    <xf numFmtId="0" fontId="8" fillId="0" borderId="11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38" fontId="2" fillId="0" borderId="13" xfId="0" applyNumberFormat="1" applyFont="1" applyBorder="1" applyAlignment="1">
      <alignment horizontal="center"/>
    </xf>
    <xf numFmtId="38" fontId="2" fillId="0" borderId="14" xfId="0" applyNumberFormat="1" applyFont="1" applyBorder="1" applyAlignment="1">
      <alignment horizontal="center"/>
    </xf>
    <xf numFmtId="38" fontId="2" fillId="0" borderId="12" xfId="0" applyNumberFormat="1" applyFont="1" applyBorder="1" applyAlignment="1">
      <alignment horizontal="center"/>
    </xf>
    <xf numFmtId="38" fontId="2" fillId="0" borderId="24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/>
    </xf>
    <xf numFmtId="0" fontId="60" fillId="0" borderId="0" xfId="0" applyFont="1" applyBorder="1" applyAlignment="1">
      <alignment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3" fillId="34" borderId="12" xfId="0" applyFont="1" applyFill="1" applyBorder="1" applyAlignment="1">
      <alignment horizontal="center" wrapText="1"/>
    </xf>
    <xf numFmtId="0" fontId="15" fillId="33" borderId="21" xfId="0" applyFont="1" applyFill="1" applyBorder="1" applyAlignment="1">
      <alignment wrapText="1"/>
    </xf>
    <xf numFmtId="0" fontId="16" fillId="33" borderId="22" xfId="0" applyFont="1" applyFill="1" applyBorder="1" applyAlignment="1">
      <alignment wrapText="1"/>
    </xf>
    <xf numFmtId="0" fontId="2" fillId="33" borderId="12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33" borderId="20" xfId="0" applyFont="1" applyFill="1" applyBorder="1" applyAlignment="1">
      <alignment horizontal="center" wrapText="1"/>
    </xf>
    <xf numFmtId="0" fontId="3" fillId="34" borderId="20" xfId="0" applyFont="1" applyFill="1" applyBorder="1" applyAlignment="1">
      <alignment horizontal="center" wrapText="1"/>
    </xf>
    <xf numFmtId="164" fontId="3" fillId="34" borderId="20" xfId="0" applyNumberFormat="1" applyFont="1" applyFill="1" applyBorder="1" applyAlignment="1">
      <alignment horizontal="center" wrapText="1"/>
    </xf>
    <xf numFmtId="0" fontId="62" fillId="38" borderId="20" xfId="0" applyFont="1" applyFill="1" applyBorder="1" applyAlignment="1">
      <alignment horizontal="center" vertical="center" wrapText="1"/>
    </xf>
    <xf numFmtId="0" fontId="63" fillId="38" borderId="20" xfId="0" applyFont="1" applyFill="1" applyBorder="1" applyAlignment="1">
      <alignment horizontal="center" vertical="center" wrapText="1"/>
    </xf>
    <xf numFmtId="0" fontId="60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" fillId="33" borderId="25" xfId="0" applyFont="1" applyFill="1" applyBorder="1" applyAlignment="1" applyProtection="1">
      <alignment horizontal="center"/>
      <protection locked="0"/>
    </xf>
    <xf numFmtId="37" fontId="2" fillId="0" borderId="25" xfId="0" applyNumberFormat="1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37" fontId="3" fillId="0" borderId="25" xfId="0" applyNumberFormat="1" applyFont="1" applyBorder="1" applyAlignment="1">
      <alignment horizontal="center"/>
    </xf>
    <xf numFmtId="172" fontId="2" fillId="0" borderId="25" xfId="0" applyNumberFormat="1" applyFont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37" fontId="2" fillId="0" borderId="25" xfId="0" applyNumberFormat="1" applyFont="1" applyBorder="1" applyAlignment="1">
      <alignment horizontal="center"/>
    </xf>
    <xf numFmtId="10" fontId="2" fillId="0" borderId="25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49" fontId="42" fillId="0" borderId="23" xfId="0" applyNumberFormat="1" applyFont="1" applyBorder="1" applyAlignment="1">
      <alignment horizontal="center" wrapText="1"/>
    </xf>
    <xf numFmtId="0" fontId="2" fillId="0" borderId="3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wrapText="1"/>
    </xf>
    <xf numFmtId="0" fontId="3" fillId="34" borderId="14" xfId="0" applyFont="1" applyFill="1" applyBorder="1" applyAlignment="1">
      <alignment horizontal="center" wrapText="1"/>
    </xf>
    <xf numFmtId="164" fontId="3" fillId="34" borderId="14" xfId="0" applyNumberFormat="1" applyFont="1" applyFill="1" applyBorder="1" applyAlignment="1">
      <alignment horizontal="center" wrapText="1"/>
    </xf>
    <xf numFmtId="0" fontId="17" fillId="34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wrapText="1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Currency 5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10" xfId="62"/>
    <cellStyle name="Normal 11" xfId="63"/>
    <cellStyle name="Normal 2" xfId="64"/>
    <cellStyle name="Normal 2 2" xfId="65"/>
    <cellStyle name="Normal 3" xfId="66"/>
    <cellStyle name="Normal 3 2" xfId="67"/>
    <cellStyle name="Normal 4" xfId="68"/>
    <cellStyle name="Normal 6" xfId="69"/>
    <cellStyle name="Note" xfId="70"/>
    <cellStyle name="Output" xfId="71"/>
    <cellStyle name="Percent" xfId="72"/>
    <cellStyle name="Percent 2" xfId="73"/>
    <cellStyle name="Percent 3" xfId="74"/>
    <cellStyle name="Percent 4" xfId="75"/>
    <cellStyle name="Title" xfId="76"/>
    <cellStyle name="Total" xfId="77"/>
    <cellStyle name="Warning Text" xfId="78"/>
  </cellStyles>
  <dxfs count="2">
    <dxf>
      <font>
        <color indexed="17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0</xdr:colOff>
      <xdr:row>33</xdr:row>
      <xdr:rowOff>104775</xdr:rowOff>
    </xdr:to>
    <xdr:pic>
      <xdr:nvPicPr>
        <xdr:cNvPr id="1" name="Picture 1" descr="This is an image of certification of the Fiscal Year 2021 budget by Tax Collector, Lisa Cullen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34600" cy="778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L28"/>
  <sheetViews>
    <sheetView showGridLines="0" showZeros="0" zoomScaleSheetLayoutView="85" zoomScalePageLayoutView="0" workbookViewId="0" topLeftCell="A1">
      <selection activeCell="B37" sqref="B37"/>
    </sheetView>
  </sheetViews>
  <sheetFormatPr defaultColWidth="9.140625" defaultRowHeight="12.75"/>
  <cols>
    <col min="1" max="1" width="24.7109375" style="21" customWidth="1"/>
    <col min="2" max="2" width="15.7109375" style="21" bestFit="1" customWidth="1"/>
    <col min="3" max="3" width="11.7109375" style="21" bestFit="1" customWidth="1"/>
    <col min="4" max="4" width="15.7109375" style="21" bestFit="1" customWidth="1"/>
    <col min="5" max="5" width="11.140625" style="21" customWidth="1"/>
    <col min="6" max="6" width="12.7109375" style="21" customWidth="1"/>
    <col min="7" max="7" width="8.7109375" style="21" bestFit="1" customWidth="1"/>
    <col min="8" max="8" width="0.5625" style="21" customWidth="1"/>
    <col min="9" max="9" width="11.7109375" style="21" bestFit="1" customWidth="1"/>
    <col min="10" max="10" width="12.28125" style="21" customWidth="1"/>
    <col min="11" max="11" width="8.7109375" style="21" customWidth="1"/>
    <col min="12" max="16384" width="9.140625" style="21" customWidth="1"/>
  </cols>
  <sheetData>
    <row r="1" spans="1:12" ht="15.7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122"/>
      <c r="L1" s="22"/>
    </row>
    <row r="2" spans="1:12" ht="15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122"/>
      <c r="L2" s="22"/>
    </row>
    <row r="3" spans="1:12" ht="15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122"/>
      <c r="L3" s="22"/>
    </row>
    <row r="4" spans="1:12" ht="15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122"/>
      <c r="L4" s="22"/>
    </row>
    <row r="5" spans="1:12" ht="15.7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122"/>
      <c r="L5" s="22"/>
    </row>
    <row r="6" spans="1:12" ht="22.5" customHeight="1">
      <c r="A6" s="159"/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22"/>
    </row>
    <row r="7" spans="1:12" ht="22.5" customHeight="1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22"/>
    </row>
    <row r="8" spans="1:12" ht="22.5" customHeight="1">
      <c r="A8" s="117"/>
      <c r="B8" s="117"/>
      <c r="C8" s="117"/>
      <c r="D8" s="138"/>
      <c r="E8" s="117"/>
      <c r="F8" s="117"/>
      <c r="G8" s="117"/>
      <c r="H8" s="117"/>
      <c r="I8" s="117"/>
      <c r="J8" s="117"/>
      <c r="K8" s="117"/>
      <c r="L8" s="22"/>
    </row>
    <row r="9" spans="1:12" ht="22.5" customHeight="1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22"/>
    </row>
    <row r="10" spans="1:12" ht="15.75" customHeight="1">
      <c r="A10" s="117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22"/>
    </row>
    <row r="11" spans="1:12" ht="91.5" customHeight="1">
      <c r="A11" s="157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22"/>
    </row>
    <row r="12" spans="1:12" ht="33" customHeight="1">
      <c r="A12" s="144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22"/>
    </row>
    <row r="13" spans="1:12" ht="15.75">
      <c r="A13" s="120"/>
      <c r="B13" s="3"/>
      <c r="C13" s="3"/>
      <c r="D13" s="3"/>
      <c r="E13" s="3"/>
      <c r="F13" s="3"/>
      <c r="G13" s="3"/>
      <c r="H13" s="22"/>
      <c r="I13" s="22"/>
      <c r="J13" s="22"/>
      <c r="K13" s="22"/>
      <c r="L13" s="22"/>
    </row>
    <row r="14" spans="1:12" ht="15.75">
      <c r="A14" s="146"/>
      <c r="B14" s="3"/>
      <c r="C14" s="3"/>
      <c r="D14" s="3"/>
      <c r="E14" s="3"/>
      <c r="F14" s="3"/>
      <c r="G14" s="3"/>
      <c r="H14" s="22"/>
      <c r="I14" s="22"/>
      <c r="J14" s="22"/>
      <c r="K14" s="22"/>
      <c r="L14" s="22"/>
    </row>
    <row r="15" spans="1:12" ht="21" customHeight="1">
      <c r="A15" s="118"/>
      <c r="B15" s="119"/>
      <c r="C15" s="22"/>
      <c r="D15" s="119"/>
      <c r="E15" s="119"/>
      <c r="F15" s="119"/>
      <c r="G15" s="118"/>
      <c r="H15" s="22"/>
      <c r="I15" s="22"/>
      <c r="J15" s="22"/>
      <c r="K15" s="22"/>
      <c r="L15" s="22"/>
    </row>
    <row r="16" spans="1:12" ht="13.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</row>
    <row r="17" spans="1:12" ht="13.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 ht="13.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</row>
    <row r="19" spans="1:12" ht="13.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</row>
    <row r="20" spans="1:12" ht="13.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1:11" ht="13.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</row>
    <row r="22" spans="1:11" ht="13.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</row>
    <row r="23" spans="1:11" ht="13.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</row>
    <row r="24" spans="1:11" ht="13.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spans="1:11" ht="13.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</row>
    <row r="26" spans="1:11" ht="13.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spans="1:11" ht="13.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8" spans="1:11" ht="13.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</row>
    <row r="29" ht="13.5"/>
    <row r="30" ht="13.5"/>
    <row r="31" ht="13.5"/>
    <row r="32" ht="13.5"/>
    <row r="33" ht="13.5"/>
  </sheetData>
  <sheetProtection/>
  <mergeCells count="2">
    <mergeCell ref="A11:K11"/>
    <mergeCell ref="A6:K6"/>
  </mergeCells>
  <printOptions horizontalCentered="1" verticalCentered="1"/>
  <pageMargins left="0.1" right="0.1" top="0.1" bottom="0.1" header="0.1" footer="0.1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zoomScalePageLayoutView="0" workbookViewId="0" topLeftCell="A1">
      <selection activeCell="A24" sqref="A24"/>
    </sheetView>
  </sheetViews>
  <sheetFormatPr defaultColWidth="9.140625" defaultRowHeight="12.75"/>
  <cols>
    <col min="1" max="1" width="24.00390625" style="21" customWidth="1"/>
    <col min="2" max="2" width="15.7109375" style="21" bestFit="1" customWidth="1"/>
    <col min="3" max="3" width="11.7109375" style="21" bestFit="1" customWidth="1"/>
    <col min="4" max="4" width="15.7109375" style="21" bestFit="1" customWidth="1"/>
    <col min="5" max="5" width="11.421875" style="21" customWidth="1"/>
    <col min="6" max="6" width="11.7109375" style="21" customWidth="1"/>
    <col min="7" max="7" width="10.8515625" style="21" customWidth="1"/>
    <col min="8" max="8" width="0.5625" style="21" customWidth="1"/>
    <col min="9" max="9" width="11.7109375" style="21" bestFit="1" customWidth="1"/>
    <col min="10" max="10" width="11.00390625" style="21" customWidth="1"/>
    <col min="11" max="11" width="10.8515625" style="21" customWidth="1"/>
    <col min="12" max="12" width="16.00390625" style="21" customWidth="1"/>
    <col min="13" max="16384" width="9.140625" style="21" customWidth="1"/>
  </cols>
  <sheetData>
    <row r="1" spans="1:11" ht="49.5" customHeight="1">
      <c r="A1" s="160" t="s">
        <v>100</v>
      </c>
      <c r="B1" s="161"/>
      <c r="C1" s="161"/>
      <c r="D1" s="161"/>
      <c r="E1" s="161"/>
      <c r="F1" s="161"/>
      <c r="G1" s="161"/>
      <c r="H1" s="161"/>
      <c r="I1" s="161"/>
      <c r="J1" s="161"/>
      <c r="K1" s="162"/>
    </row>
    <row r="2" spans="1:11" ht="16.5" customHeight="1">
      <c r="A2" s="163" t="s">
        <v>104</v>
      </c>
      <c r="B2" s="164"/>
      <c r="C2" s="164"/>
      <c r="D2" s="164"/>
      <c r="E2" s="164"/>
      <c r="F2" s="164"/>
      <c r="G2" s="164"/>
      <c r="H2" s="164"/>
      <c r="I2" s="164"/>
      <c r="J2" s="164"/>
      <c r="K2" s="165"/>
    </row>
    <row r="3" spans="1:11" ht="59.25" customHeight="1" thickBot="1">
      <c r="A3" s="183" t="s">
        <v>119</v>
      </c>
      <c r="B3" s="32"/>
      <c r="C3" s="32"/>
      <c r="D3" s="32"/>
      <c r="E3" s="32"/>
      <c r="F3" s="32"/>
      <c r="G3" s="32"/>
      <c r="H3" s="91"/>
      <c r="I3" s="92"/>
      <c r="J3" s="22"/>
      <c r="K3" s="93" t="s">
        <v>0</v>
      </c>
    </row>
    <row r="4" spans="1:11" ht="59.25" customHeight="1" thickBot="1">
      <c r="A4" s="145" t="s">
        <v>1</v>
      </c>
      <c r="B4" s="147" t="s">
        <v>105</v>
      </c>
      <c r="C4" s="147" t="s">
        <v>106</v>
      </c>
      <c r="D4" s="147" t="s">
        <v>107</v>
      </c>
      <c r="E4" s="147" t="s">
        <v>108</v>
      </c>
      <c r="F4" s="148" t="s">
        <v>109</v>
      </c>
      <c r="G4" s="148" t="s">
        <v>110</v>
      </c>
      <c r="H4" s="150"/>
      <c r="I4" s="147" t="s">
        <v>111</v>
      </c>
      <c r="J4" s="148" t="s">
        <v>109</v>
      </c>
      <c r="K4" s="149" t="s">
        <v>110</v>
      </c>
    </row>
    <row r="5" spans="1:11" ht="15.75" customHeight="1" thickBot="1">
      <c r="A5" s="78">
        <v>-1</v>
      </c>
      <c r="B5" s="78">
        <v>-2</v>
      </c>
      <c r="C5" s="78">
        <v>-3</v>
      </c>
      <c r="D5" s="78">
        <v>-4</v>
      </c>
      <c r="E5" s="78">
        <v>-5</v>
      </c>
      <c r="F5" s="78">
        <v>-6</v>
      </c>
      <c r="G5" s="97" t="s">
        <v>3</v>
      </c>
      <c r="H5" s="26"/>
      <c r="I5" s="78">
        <v>-7</v>
      </c>
      <c r="J5" s="78">
        <v>-8</v>
      </c>
      <c r="K5" s="78" t="s">
        <v>83</v>
      </c>
    </row>
    <row r="6" spans="1:11" ht="32.25" customHeight="1" thickBot="1">
      <c r="A6" s="188" t="s">
        <v>120</v>
      </c>
      <c r="B6" s="27">
        <f>'Schedule IA'!B24</f>
        <v>10939935.75</v>
      </c>
      <c r="C6" s="27">
        <f>'Schedule IA'!C24</f>
        <v>12492842</v>
      </c>
      <c r="D6" s="27">
        <f>'Schedule IA'!D24</f>
        <v>8688660.59</v>
      </c>
      <c r="E6" s="27">
        <f>'Schedule IA'!E24</f>
        <v>12865683</v>
      </c>
      <c r="F6" s="27">
        <f>'Schedule IA'!F24</f>
        <v>372841</v>
      </c>
      <c r="G6" s="28">
        <f>IF(C6&gt;0,(F6/C6),"-----")</f>
        <v>0.029844370080082658</v>
      </c>
      <c r="H6" s="25"/>
      <c r="I6" s="27"/>
      <c r="J6" s="27"/>
      <c r="K6" s="28">
        <f>J6/C6</f>
        <v>0</v>
      </c>
    </row>
    <row r="7" spans="1:11" ht="15.75" customHeight="1">
      <c r="A7" s="23"/>
      <c r="B7" s="23"/>
      <c r="C7" s="23"/>
      <c r="D7" s="23"/>
      <c r="E7" s="23"/>
      <c r="F7" s="141"/>
      <c r="G7" s="23"/>
      <c r="H7" s="25"/>
      <c r="I7" s="23"/>
      <c r="J7" s="23"/>
      <c r="K7" s="23"/>
    </row>
    <row r="8" spans="1:11" ht="15.75" customHeight="1">
      <c r="A8" s="9" t="s">
        <v>6</v>
      </c>
      <c r="B8" s="27">
        <f>'Schedule II'!B48</f>
        <v>2204899.34</v>
      </c>
      <c r="C8" s="27">
        <f>'Schedule II'!C48</f>
        <v>2264727</v>
      </c>
      <c r="D8" s="27">
        <f>'Schedule II'!D48</f>
        <v>1678045.7800000003</v>
      </c>
      <c r="E8" s="27">
        <f>'Schedule II'!E48</f>
        <v>2460075</v>
      </c>
      <c r="F8" s="27">
        <f>'Schedule II'!F48</f>
        <v>195348</v>
      </c>
      <c r="G8" s="28">
        <f>IF(C8&gt;0,(F8/C8),"-----")</f>
        <v>0.08625675412533167</v>
      </c>
      <c r="H8" s="25"/>
      <c r="I8" s="27"/>
      <c r="J8" s="27"/>
      <c r="K8" s="28">
        <f>J8/C8</f>
        <v>0</v>
      </c>
    </row>
    <row r="9" spans="1:11" ht="15.75" customHeight="1" thickBot="1">
      <c r="A9" s="11" t="s">
        <v>7</v>
      </c>
      <c r="B9" s="29"/>
      <c r="C9" s="29"/>
      <c r="D9" s="29"/>
      <c r="E9" s="29"/>
      <c r="F9" s="140"/>
      <c r="G9" s="29"/>
      <c r="H9" s="25"/>
      <c r="I9" s="29"/>
      <c r="J9" s="29"/>
      <c r="K9" s="29"/>
    </row>
    <row r="10" spans="1:11" ht="15.75" customHeight="1">
      <c r="A10" s="7" t="s">
        <v>92</v>
      </c>
      <c r="B10" s="23"/>
      <c r="C10" s="22"/>
      <c r="D10" s="23"/>
      <c r="E10" s="23"/>
      <c r="F10" s="141"/>
      <c r="G10" s="22"/>
      <c r="H10" s="25"/>
      <c r="I10" s="23"/>
      <c r="J10" s="24"/>
      <c r="K10" s="23"/>
    </row>
    <row r="11" spans="1:11" ht="15.75" customHeight="1">
      <c r="A11" s="9" t="s">
        <v>93</v>
      </c>
      <c r="B11" s="27">
        <f>'Schedule III'!B17</f>
        <v>168866.52</v>
      </c>
      <c r="C11" s="27">
        <f>'Schedule III'!C17</f>
        <v>6339</v>
      </c>
      <c r="D11" s="27">
        <f>'Schedule III'!D17</f>
        <v>70232.51</v>
      </c>
      <c r="E11" s="27">
        <f>'Schedule III'!E17</f>
        <v>546884</v>
      </c>
      <c r="F11" s="27">
        <f>'Schedule III'!F17</f>
        <v>540545</v>
      </c>
      <c r="G11" s="28">
        <f>IF(C11&gt;0,(F11/C11),"-----")</f>
        <v>85.27291370878687</v>
      </c>
      <c r="H11" s="25"/>
      <c r="I11" s="27"/>
      <c r="J11" s="27"/>
      <c r="K11" s="28">
        <f>J11/C11</f>
        <v>0</v>
      </c>
    </row>
    <row r="12" spans="1:11" ht="15.75" customHeight="1" thickBot="1">
      <c r="A12" s="11" t="s">
        <v>8</v>
      </c>
      <c r="B12" s="24"/>
      <c r="C12" s="22"/>
      <c r="D12" s="24"/>
      <c r="E12" s="24"/>
      <c r="F12" s="139"/>
      <c r="G12" s="22"/>
      <c r="H12" s="25"/>
      <c r="I12" s="24"/>
      <c r="J12" s="24"/>
      <c r="K12" s="4"/>
    </row>
    <row r="13" spans="1:11" ht="15.75" customHeight="1" thickTop="1">
      <c r="A13" s="23"/>
      <c r="B13" s="94"/>
      <c r="C13" s="94"/>
      <c r="D13" s="94"/>
      <c r="E13" s="94"/>
      <c r="F13" s="142"/>
      <c r="G13" s="94"/>
      <c r="H13" s="25"/>
      <c r="I13" s="94"/>
      <c r="J13" s="94"/>
      <c r="K13" s="94"/>
    </row>
    <row r="14" spans="1:11" s="33" customFormat="1" ht="15.75" customHeight="1" thickBot="1">
      <c r="A14" s="9" t="s">
        <v>9</v>
      </c>
      <c r="B14" s="95">
        <f>SUM(B6:B12)</f>
        <v>13313701.61</v>
      </c>
      <c r="C14" s="95">
        <f>SUM(C6:C12)</f>
        <v>14763908</v>
      </c>
      <c r="D14" s="95">
        <f>SUM(D6:D12)</f>
        <v>10436938.88</v>
      </c>
      <c r="E14" s="95">
        <f>SUM(E6:E12)</f>
        <v>15872642</v>
      </c>
      <c r="F14" s="95">
        <f>E14-C14</f>
        <v>1108734</v>
      </c>
      <c r="G14" s="28">
        <f>IF(C14&gt;0,(F14/C14),"-----")</f>
        <v>0.07509759611073166</v>
      </c>
      <c r="H14" s="25">
        <f>SUM(H6:H12)</f>
        <v>0</v>
      </c>
      <c r="I14" s="95">
        <f>SUM(I6:I12)</f>
        <v>0</v>
      </c>
      <c r="J14" s="95">
        <f>SUM(J6:J13)</f>
        <v>0</v>
      </c>
      <c r="K14" s="75">
        <f>J14/C14</f>
        <v>0</v>
      </c>
    </row>
    <row r="15" spans="1:11" ht="48" customHeight="1">
      <c r="A15" s="19"/>
      <c r="B15" s="20"/>
      <c r="C15" s="20"/>
      <c r="D15" s="20"/>
      <c r="E15" s="20"/>
      <c r="F15" s="20"/>
      <c r="G15" s="20"/>
      <c r="H15" s="25"/>
      <c r="I15" s="19"/>
      <c r="J15" s="20"/>
      <c r="K15" s="96"/>
    </row>
    <row r="16" spans="1:11" s="184" customFormat="1" ht="15.75" customHeight="1" thickBot="1">
      <c r="A16" s="169" t="s">
        <v>10</v>
      </c>
      <c r="B16" s="170"/>
      <c r="C16" s="171">
        <v>207</v>
      </c>
      <c r="D16" s="170"/>
      <c r="E16" s="172">
        <v>207</v>
      </c>
      <c r="F16" s="173">
        <f>E16-C16</f>
        <v>0</v>
      </c>
      <c r="G16" s="174">
        <f>IF(C16&gt;0,(F16/C16),"-----")</f>
        <v>0</v>
      </c>
      <c r="H16" s="175"/>
      <c r="I16" s="176"/>
      <c r="J16" s="173"/>
      <c r="K16" s="177">
        <f>J16/C16</f>
        <v>0</v>
      </c>
    </row>
    <row r="17" spans="1:11" s="22" customFormat="1" ht="15.75" customHeight="1">
      <c r="A17" s="178"/>
      <c r="B17" s="179"/>
      <c r="C17" s="179"/>
      <c r="D17" s="179"/>
      <c r="E17" s="179"/>
      <c r="F17" s="180" t="s">
        <v>4</v>
      </c>
      <c r="G17" s="180" t="s">
        <v>5</v>
      </c>
      <c r="H17" s="181"/>
      <c r="I17" s="178"/>
      <c r="J17" s="179"/>
      <c r="K17" s="182"/>
    </row>
  </sheetData>
  <sheetProtection/>
  <mergeCells count="2">
    <mergeCell ref="A1:K1"/>
    <mergeCell ref="A2:K2"/>
  </mergeCells>
  <conditionalFormatting sqref="I12">
    <cfRule type="cellIs" priority="1" dxfId="1" operator="equal" stopIfTrue="1">
      <formula>"ERROR"</formula>
    </cfRule>
    <cfRule type="cellIs" priority="2" dxfId="0" operator="equal" stopIfTrue="1">
      <formula>"OK"</formula>
    </cfRule>
  </conditionalFormatting>
  <printOptions horizontalCentered="1" verticalCentered="1"/>
  <pageMargins left="0.1" right="0.1" top="0.1" bottom="0.1" header="0.1" footer="0.1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showGridLines="0" showZeros="0" zoomScalePageLayoutView="0" workbookViewId="0" topLeftCell="A1">
      <selection activeCell="G2" sqref="G2"/>
    </sheetView>
  </sheetViews>
  <sheetFormatPr defaultColWidth="9.140625" defaultRowHeight="12.75"/>
  <cols>
    <col min="1" max="1" width="32.421875" style="2" bestFit="1" customWidth="1"/>
    <col min="2" max="2" width="15.7109375" style="2" bestFit="1" customWidth="1"/>
    <col min="3" max="3" width="15.00390625" style="2" customWidth="1"/>
    <col min="4" max="4" width="15.7109375" style="2" bestFit="1" customWidth="1"/>
    <col min="5" max="5" width="14.57421875" style="2" customWidth="1"/>
    <col min="6" max="6" width="12.7109375" style="2" customWidth="1"/>
    <col min="7" max="7" width="14.00390625" style="2" customWidth="1"/>
    <col min="8" max="8" width="0.2890625" style="2" customWidth="1"/>
    <col min="9" max="9" width="16.421875" style="2" bestFit="1" customWidth="1"/>
    <col min="10" max="16384" width="9.140625" style="2" customWidth="1"/>
  </cols>
  <sheetData>
    <row r="1" spans="1:9" ht="35.25" customHeight="1">
      <c r="A1" s="185" t="s">
        <v>95</v>
      </c>
      <c r="B1" s="186"/>
      <c r="C1" s="186"/>
      <c r="D1" s="186"/>
      <c r="E1" s="186"/>
      <c r="F1" s="186"/>
      <c r="G1" s="186"/>
      <c r="H1" s="186"/>
      <c r="I1" s="187"/>
    </row>
    <row r="2" spans="1:9" ht="18" customHeight="1" thickBot="1">
      <c r="A2" s="134" t="str">
        <f>'Exhibit A'!A3</f>
        <v>BREVARD 
COUNTY</v>
      </c>
      <c r="B2" s="16"/>
      <c r="C2" s="16"/>
      <c r="D2" s="16"/>
      <c r="E2" s="16"/>
      <c r="F2" s="16"/>
      <c r="G2" s="16" t="s">
        <v>102</v>
      </c>
      <c r="H2" s="16"/>
      <c r="I2" s="98" t="s">
        <v>11</v>
      </c>
    </row>
    <row r="3" spans="1:9" s="151" customFormat="1" ht="80.25" customHeight="1" thickBot="1">
      <c r="A3" s="153" t="s">
        <v>12</v>
      </c>
      <c r="B3" s="153" t="s">
        <v>112</v>
      </c>
      <c r="C3" s="153" t="s">
        <v>113</v>
      </c>
      <c r="D3" s="154" t="s">
        <v>114</v>
      </c>
      <c r="E3" s="153" t="s">
        <v>115</v>
      </c>
      <c r="F3" s="155" t="s">
        <v>116</v>
      </c>
      <c r="G3" s="156" t="s">
        <v>117</v>
      </c>
      <c r="H3" s="152"/>
      <c r="I3" s="153" t="s">
        <v>118</v>
      </c>
    </row>
    <row r="4" spans="1:9" ht="18" customHeight="1" thickBot="1">
      <c r="A4" s="78">
        <v>-1</v>
      </c>
      <c r="B4" s="78">
        <v>-2</v>
      </c>
      <c r="C4" s="78">
        <v>-3</v>
      </c>
      <c r="D4" s="78">
        <v>-4</v>
      </c>
      <c r="E4" s="78">
        <v>-5</v>
      </c>
      <c r="F4" s="78">
        <v>-6</v>
      </c>
      <c r="G4" s="97" t="s">
        <v>3</v>
      </c>
      <c r="H4" s="62"/>
      <c r="I4" s="79">
        <v>-7</v>
      </c>
    </row>
    <row r="5" spans="1:9" ht="18" customHeight="1">
      <c r="A5" s="6"/>
      <c r="B5" s="6"/>
      <c r="C5" s="6"/>
      <c r="D5" s="6"/>
      <c r="E5" s="6"/>
      <c r="F5" s="6"/>
      <c r="G5" s="1"/>
      <c r="H5" s="10"/>
      <c r="I5" s="14"/>
    </row>
    <row r="6" spans="1:9" ht="18" customHeight="1" thickBot="1">
      <c r="A6" s="38" t="s">
        <v>98</v>
      </c>
      <c r="B6" s="13"/>
      <c r="C6" s="13"/>
      <c r="D6" s="13"/>
      <c r="E6" s="13"/>
      <c r="F6" s="13"/>
      <c r="G6" s="15"/>
      <c r="H6" s="10"/>
      <c r="I6" s="17"/>
    </row>
    <row r="7" spans="1:9" ht="18" customHeight="1" thickBot="1">
      <c r="A7" s="42" t="s">
        <v>13</v>
      </c>
      <c r="B7" s="39">
        <v>155242</v>
      </c>
      <c r="C7" s="39">
        <v>155928</v>
      </c>
      <c r="D7" s="39">
        <v>109502.08</v>
      </c>
      <c r="E7" s="88">
        <v>155928</v>
      </c>
      <c r="F7" s="104">
        <f>E7-C7</f>
        <v>0</v>
      </c>
      <c r="G7" s="68">
        <f>IF(C7&gt;0,(F7/C7),"-----")</f>
        <v>0</v>
      </c>
      <c r="H7" s="10"/>
      <c r="I7" s="123"/>
    </row>
    <row r="8" spans="1:9" ht="18" customHeight="1" thickBot="1">
      <c r="A8" s="42" t="s">
        <v>14</v>
      </c>
      <c r="B8" s="40">
        <v>7194777.17</v>
      </c>
      <c r="C8" s="40">
        <v>8067397</v>
      </c>
      <c r="D8" s="40">
        <v>5537884.18</v>
      </c>
      <c r="E8" s="89">
        <v>8233309</v>
      </c>
      <c r="F8" s="104">
        <f aca="true" t="shared" si="0" ref="F8:F21">E8-C8</f>
        <v>165912</v>
      </c>
      <c r="G8" s="68">
        <f aca="true" t="shared" si="1" ref="G8:G21">IF(C8&gt;0,(F8/C8),"-----")</f>
        <v>0.020565741341352112</v>
      </c>
      <c r="H8" s="10"/>
      <c r="I8" s="124"/>
    </row>
    <row r="9" spans="1:9" ht="18" customHeight="1" thickBot="1">
      <c r="A9" s="42" t="s">
        <v>15</v>
      </c>
      <c r="B9" s="40">
        <v>0</v>
      </c>
      <c r="C9" s="40"/>
      <c r="D9" s="40"/>
      <c r="E9" s="40"/>
      <c r="F9" s="104">
        <f t="shared" si="0"/>
        <v>0</v>
      </c>
      <c r="G9" s="68" t="str">
        <f t="shared" si="1"/>
        <v>-----</v>
      </c>
      <c r="H9" s="10"/>
      <c r="I9" s="124"/>
    </row>
    <row r="10" spans="1:9" ht="18" customHeight="1" thickBot="1">
      <c r="A10" s="42" t="s">
        <v>16</v>
      </c>
      <c r="B10" s="40">
        <v>3528.97</v>
      </c>
      <c r="C10" s="40">
        <v>15000</v>
      </c>
      <c r="D10" s="40">
        <v>4883.48</v>
      </c>
      <c r="E10" s="40">
        <v>15000</v>
      </c>
      <c r="F10" s="104">
        <f t="shared" si="0"/>
        <v>0</v>
      </c>
      <c r="G10" s="68">
        <f t="shared" si="1"/>
        <v>0</v>
      </c>
      <c r="H10" s="10"/>
      <c r="I10" s="124"/>
    </row>
    <row r="11" spans="1:9" ht="18" customHeight="1" thickBot="1">
      <c r="A11" s="42" t="s">
        <v>17</v>
      </c>
      <c r="B11" s="40">
        <v>202847.88</v>
      </c>
      <c r="C11" s="40">
        <v>507147</v>
      </c>
      <c r="D11" s="40">
        <v>253237.27</v>
      </c>
      <c r="E11" s="40">
        <v>554628</v>
      </c>
      <c r="F11" s="104">
        <f>E11-C11</f>
        <v>47481</v>
      </c>
      <c r="G11" s="68">
        <f>IF(C11&gt;0,(F11/C11),"-----")</f>
        <v>0.0936237422285846</v>
      </c>
      <c r="H11" s="10"/>
      <c r="I11" s="124"/>
    </row>
    <row r="12" spans="1:9" ht="18" customHeight="1" thickBot="1">
      <c r="A12" s="63" t="s">
        <v>18</v>
      </c>
      <c r="B12" s="64"/>
      <c r="C12" s="64"/>
      <c r="D12" s="64"/>
      <c r="E12" s="64"/>
      <c r="F12" s="105"/>
      <c r="G12" s="69"/>
      <c r="H12" s="65"/>
      <c r="I12" s="99"/>
    </row>
    <row r="13" spans="1:10" ht="18" customHeight="1" thickBot="1">
      <c r="A13" s="42" t="s">
        <v>82</v>
      </c>
      <c r="B13" s="40">
        <v>542786.57</v>
      </c>
      <c r="C13" s="40">
        <v>668213</v>
      </c>
      <c r="D13" s="40">
        <v>423951.38</v>
      </c>
      <c r="E13" s="40">
        <v>684939</v>
      </c>
      <c r="F13" s="104">
        <f t="shared" si="0"/>
        <v>16726</v>
      </c>
      <c r="G13" s="68">
        <f t="shared" si="1"/>
        <v>0.025030940732969877</v>
      </c>
      <c r="H13" s="10"/>
      <c r="I13" s="124"/>
      <c r="J13" s="46"/>
    </row>
    <row r="14" spans="1:9" ht="18" customHeight="1" thickBot="1">
      <c r="A14" s="42" t="s">
        <v>19</v>
      </c>
      <c r="B14" s="40"/>
      <c r="C14" s="40"/>
      <c r="D14" s="40"/>
      <c r="E14" s="40"/>
      <c r="F14" s="104">
        <f t="shared" si="0"/>
        <v>0</v>
      </c>
      <c r="G14" s="68" t="str">
        <f t="shared" si="1"/>
        <v>-----</v>
      </c>
      <c r="H14" s="10"/>
      <c r="I14" s="124"/>
    </row>
    <row r="15" spans="1:9" ht="18" customHeight="1" thickBot="1">
      <c r="A15" s="49" t="s">
        <v>20</v>
      </c>
      <c r="B15" s="50"/>
      <c r="C15" s="50"/>
      <c r="D15" s="50"/>
      <c r="E15" s="50"/>
      <c r="F15" s="106"/>
      <c r="G15" s="70"/>
      <c r="H15" s="10"/>
      <c r="I15" s="100"/>
    </row>
    <row r="16" spans="1:9" ht="18" customHeight="1" thickBot="1">
      <c r="A16" s="42" t="s">
        <v>84</v>
      </c>
      <c r="B16" s="40">
        <v>75359.34</v>
      </c>
      <c r="C16" s="40">
        <v>76124</v>
      </c>
      <c r="D16" s="40">
        <v>55200.8</v>
      </c>
      <c r="E16" s="40">
        <v>76685</v>
      </c>
      <c r="F16" s="104">
        <f t="shared" si="0"/>
        <v>561</v>
      </c>
      <c r="G16" s="68">
        <f t="shared" si="1"/>
        <v>0.007369554936682256</v>
      </c>
      <c r="H16" s="10"/>
      <c r="I16" s="124"/>
    </row>
    <row r="17" spans="1:9" ht="18" customHeight="1" thickBot="1">
      <c r="A17" s="42" t="s">
        <v>85</v>
      </c>
      <c r="B17" s="40">
        <v>507161.56</v>
      </c>
      <c r="C17" s="40">
        <v>563798</v>
      </c>
      <c r="D17" s="40">
        <v>407684.19</v>
      </c>
      <c r="E17" s="40">
        <v>660012</v>
      </c>
      <c r="F17" s="104">
        <f t="shared" si="0"/>
        <v>96214</v>
      </c>
      <c r="G17" s="68">
        <f t="shared" si="1"/>
        <v>0.17065331909655587</v>
      </c>
      <c r="H17" s="10"/>
      <c r="I17" s="124"/>
    </row>
    <row r="18" spans="1:9" ht="18" customHeight="1" thickBot="1">
      <c r="A18" s="42" t="s">
        <v>86</v>
      </c>
      <c r="B18" s="40">
        <v>178719.23</v>
      </c>
      <c r="C18" s="40">
        <v>208435</v>
      </c>
      <c r="D18" s="40">
        <v>139832.61</v>
      </c>
      <c r="E18" s="40">
        <v>176703</v>
      </c>
      <c r="F18" s="104">
        <f t="shared" si="0"/>
        <v>-31732</v>
      </c>
      <c r="G18" s="68">
        <f t="shared" si="1"/>
        <v>-0.15223930721807757</v>
      </c>
      <c r="H18" s="10"/>
      <c r="I18" s="124"/>
    </row>
    <row r="19" spans="1:9" ht="18" customHeight="1" thickBot="1">
      <c r="A19" s="42" t="s">
        <v>87</v>
      </c>
      <c r="B19" s="40">
        <v>47254.91</v>
      </c>
      <c r="C19" s="40">
        <v>113240</v>
      </c>
      <c r="D19" s="40">
        <v>59083.04</v>
      </c>
      <c r="E19" s="40">
        <v>189234</v>
      </c>
      <c r="F19" s="104">
        <f t="shared" si="0"/>
        <v>75994</v>
      </c>
      <c r="G19" s="68">
        <f t="shared" si="1"/>
        <v>0.6710879547862946</v>
      </c>
      <c r="H19" s="10"/>
      <c r="I19" s="124"/>
    </row>
    <row r="20" spans="1:9" ht="18" customHeight="1" thickBot="1">
      <c r="A20" s="42" t="s">
        <v>21</v>
      </c>
      <c r="B20" s="40">
        <v>2003789.03</v>
      </c>
      <c r="C20" s="40">
        <v>2062978</v>
      </c>
      <c r="D20" s="40">
        <v>1674491.98</v>
      </c>
      <c r="E20" s="40">
        <v>2063198</v>
      </c>
      <c r="F20" s="104">
        <f t="shared" si="0"/>
        <v>220</v>
      </c>
      <c r="G20" s="68">
        <f t="shared" si="1"/>
        <v>0.00010664195158649292</v>
      </c>
      <c r="H20" s="10"/>
      <c r="I20" s="124"/>
    </row>
    <row r="21" spans="1:9" ht="18" customHeight="1" thickBot="1">
      <c r="A21" s="42" t="s">
        <v>22</v>
      </c>
      <c r="B21" s="40">
        <v>28109.08</v>
      </c>
      <c r="C21" s="40">
        <v>29582</v>
      </c>
      <c r="D21" s="40">
        <v>23786.86</v>
      </c>
      <c r="E21" s="40">
        <v>31047</v>
      </c>
      <c r="F21" s="104">
        <f t="shared" si="0"/>
        <v>1465</v>
      </c>
      <c r="G21" s="68">
        <f t="shared" si="1"/>
        <v>0.04952335879926983</v>
      </c>
      <c r="H21" s="10"/>
      <c r="I21" s="124"/>
    </row>
    <row r="22" spans="1:9" ht="18" customHeight="1" thickBot="1">
      <c r="A22" s="42" t="s">
        <v>23</v>
      </c>
      <c r="B22" s="40">
        <v>360.01</v>
      </c>
      <c r="C22" s="40">
        <v>25000</v>
      </c>
      <c r="D22" s="40">
        <v>-877.28</v>
      </c>
      <c r="E22" s="40">
        <v>25000</v>
      </c>
      <c r="F22" s="104">
        <f>E22-C22</f>
        <v>0</v>
      </c>
      <c r="G22" s="68">
        <f>IF(C22&gt;0,(F22/C22),"-----")</f>
        <v>0</v>
      </c>
      <c r="H22" s="10"/>
      <c r="I22" s="124"/>
    </row>
    <row r="23" spans="1:9" ht="18" customHeight="1" thickBot="1">
      <c r="A23" s="6"/>
      <c r="B23" s="6"/>
      <c r="C23" s="6"/>
      <c r="D23" s="6"/>
      <c r="E23" s="6"/>
      <c r="F23" s="1"/>
      <c r="G23" s="71"/>
      <c r="H23" s="8"/>
      <c r="I23" s="125"/>
    </row>
    <row r="24" spans="1:9" ht="18" customHeight="1" thickBot="1">
      <c r="A24" s="38" t="s">
        <v>99</v>
      </c>
      <c r="B24" s="52">
        <f>SUM(B7:B23)</f>
        <v>10939935.75</v>
      </c>
      <c r="C24" s="52">
        <f aca="true" t="shared" si="2" ref="C24:I24">SUM(C7:C23)</f>
        <v>12492842</v>
      </c>
      <c r="D24" s="52">
        <f t="shared" si="2"/>
        <v>8688660.59</v>
      </c>
      <c r="E24" s="52">
        <f>SUM(E7:E23)</f>
        <v>12865683</v>
      </c>
      <c r="F24" s="104">
        <f>E24-C24</f>
        <v>372841</v>
      </c>
      <c r="G24" s="68">
        <f>IF(C24&gt;0,(F24/C24),"-----")</f>
        <v>0.029844370080082658</v>
      </c>
      <c r="H24" s="12"/>
      <c r="I24" s="126">
        <f t="shared" si="2"/>
        <v>0</v>
      </c>
    </row>
    <row r="25" spans="1:9" ht="18" customHeight="1">
      <c r="A25" s="3"/>
      <c r="B25" s="18" t="s">
        <v>24</v>
      </c>
      <c r="C25" s="18" t="s">
        <v>26</v>
      </c>
      <c r="D25" s="18" t="s">
        <v>24</v>
      </c>
      <c r="E25" s="18" t="s">
        <v>26</v>
      </c>
      <c r="F25" s="18" t="s">
        <v>30</v>
      </c>
      <c r="G25" s="18" t="s">
        <v>31</v>
      </c>
      <c r="H25" s="66"/>
      <c r="I25" s="90"/>
    </row>
    <row r="26" spans="2:9" ht="18" customHeight="1">
      <c r="B26" s="53" t="s">
        <v>25</v>
      </c>
      <c r="C26" s="53" t="s">
        <v>27</v>
      </c>
      <c r="D26" s="53" t="s">
        <v>28</v>
      </c>
      <c r="E26" s="53" t="s">
        <v>29</v>
      </c>
      <c r="F26" s="67"/>
      <c r="G26" s="67"/>
      <c r="H26" s="67"/>
      <c r="I26" s="67"/>
    </row>
  </sheetData>
  <sheetProtection/>
  <mergeCells count="1">
    <mergeCell ref="A1:I1"/>
  </mergeCells>
  <printOptions horizontalCentered="1" verticalCentered="1"/>
  <pageMargins left="0.1" right="0.1" top="0.1" bottom="0.1" header="0.1" footer="0.1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showGridLines="0" showZeros="0" tabSelected="1" zoomScalePageLayoutView="0" workbookViewId="0" topLeftCell="A1">
      <selection activeCell="L27" sqref="L27"/>
    </sheetView>
  </sheetViews>
  <sheetFormatPr defaultColWidth="9.140625" defaultRowHeight="12.75"/>
  <cols>
    <col min="1" max="1" width="30.7109375" style="2" customWidth="1"/>
    <col min="2" max="2" width="15.7109375" style="2" bestFit="1" customWidth="1"/>
    <col min="3" max="3" width="15.57421875" style="2" customWidth="1"/>
    <col min="4" max="4" width="15.7109375" style="2" bestFit="1" customWidth="1"/>
    <col min="5" max="5" width="15.28125" style="2" customWidth="1"/>
    <col min="6" max="6" width="12.28125" style="2" customWidth="1"/>
    <col min="7" max="7" width="12.7109375" style="2" customWidth="1"/>
    <col min="8" max="8" width="1.7109375" style="2" customWidth="1"/>
    <col min="9" max="9" width="15.8515625" style="45" bestFit="1" customWidth="1"/>
    <col min="10" max="16384" width="9.140625" style="2" customWidth="1"/>
  </cols>
  <sheetData>
    <row r="1" spans="1:9" ht="18" customHeight="1">
      <c r="A1" s="166" t="s">
        <v>89</v>
      </c>
      <c r="B1" s="167"/>
      <c r="C1" s="167"/>
      <c r="D1" s="167"/>
      <c r="E1" s="167"/>
      <c r="F1" s="167"/>
      <c r="G1" s="167"/>
      <c r="H1" s="167"/>
      <c r="I1" s="168"/>
    </row>
    <row r="2" spans="1:9" ht="14.25" customHeight="1">
      <c r="A2" s="81"/>
      <c r="B2" s="80"/>
      <c r="C2" s="80"/>
      <c r="D2" s="80"/>
      <c r="E2" s="80"/>
      <c r="F2" s="80"/>
      <c r="G2" s="80"/>
      <c r="H2" s="80"/>
      <c r="I2" s="137"/>
    </row>
    <row r="3" spans="1:9" ht="14.25" customHeight="1">
      <c r="A3" s="102"/>
      <c r="B3" s="5"/>
      <c r="C3" s="5" t="s">
        <v>88</v>
      </c>
      <c r="D3" s="5"/>
      <c r="E3" s="5"/>
      <c r="F3" s="5"/>
      <c r="G3" s="5"/>
      <c r="H3" s="5"/>
      <c r="I3" s="93" t="s">
        <v>34</v>
      </c>
    </row>
    <row r="4" spans="1:9" ht="18" customHeight="1" thickBot="1">
      <c r="A4" s="134" t="str">
        <f>'Exhibit A'!A3</f>
        <v>BREVARD 
COUNTY</v>
      </c>
      <c r="B4" s="16"/>
      <c r="C4" s="16"/>
      <c r="D4" s="16"/>
      <c r="E4" s="16"/>
      <c r="F4" s="3"/>
      <c r="G4" s="3" t="s">
        <v>103</v>
      </c>
      <c r="H4" s="16"/>
      <c r="I4" s="136"/>
    </row>
    <row r="5" spans="1:9" ht="45" customHeight="1" thickBot="1">
      <c r="A5" s="153" t="s">
        <v>12</v>
      </c>
      <c r="B5" s="153" t="s">
        <v>112</v>
      </c>
      <c r="C5" s="153" t="s">
        <v>113</v>
      </c>
      <c r="D5" s="154" t="s">
        <v>114</v>
      </c>
      <c r="E5" s="153" t="s">
        <v>115</v>
      </c>
      <c r="F5" s="155" t="s">
        <v>116</v>
      </c>
      <c r="G5" s="156" t="s">
        <v>117</v>
      </c>
      <c r="H5" s="152"/>
      <c r="I5" s="153" t="s">
        <v>118</v>
      </c>
    </row>
    <row r="6" spans="1:9" ht="18" customHeight="1" thickBot="1">
      <c r="A6" s="78">
        <v>-1</v>
      </c>
      <c r="B6" s="78">
        <v>-2</v>
      </c>
      <c r="C6" s="78">
        <v>-3</v>
      </c>
      <c r="D6" s="78">
        <v>-4</v>
      </c>
      <c r="E6" s="78">
        <v>-5</v>
      </c>
      <c r="F6" s="78">
        <v>-6</v>
      </c>
      <c r="G6" s="78" t="s">
        <v>3</v>
      </c>
      <c r="H6" s="101"/>
      <c r="I6" s="78">
        <v>-7</v>
      </c>
    </row>
    <row r="7" spans="1:9" ht="36" customHeight="1" thickBot="1">
      <c r="A7" s="38" t="s">
        <v>32</v>
      </c>
      <c r="B7" s="13"/>
      <c r="C7" s="13"/>
      <c r="D7" s="13"/>
      <c r="E7" s="13"/>
      <c r="F7" s="13"/>
      <c r="G7" s="13"/>
      <c r="H7" s="37"/>
      <c r="I7" s="38"/>
    </row>
    <row r="8" spans="1:9" ht="35.25" customHeight="1" thickBot="1">
      <c r="A8" s="47" t="s">
        <v>33</v>
      </c>
      <c r="B8" s="48"/>
      <c r="C8" s="48"/>
      <c r="D8" s="48"/>
      <c r="E8" s="48"/>
      <c r="F8" s="48"/>
      <c r="G8" s="48"/>
      <c r="H8" s="37"/>
      <c r="I8" s="84"/>
    </row>
    <row r="9" spans="1:9" ht="18" customHeight="1" thickBot="1">
      <c r="A9" s="43" t="s">
        <v>35</v>
      </c>
      <c r="B9" s="39">
        <v>595168.85</v>
      </c>
      <c r="C9" s="39">
        <v>576956</v>
      </c>
      <c r="D9" s="39">
        <v>566025.01</v>
      </c>
      <c r="E9" s="39">
        <v>614738</v>
      </c>
      <c r="F9" s="110">
        <f>E9-C9</f>
        <v>37782</v>
      </c>
      <c r="G9" s="31">
        <f>IF(C9&gt;0,(F9/C9),"-----")</f>
        <v>0.06548506298573895</v>
      </c>
      <c r="H9" s="37"/>
      <c r="I9" s="127"/>
    </row>
    <row r="10" spans="1:9" ht="18" customHeight="1" thickBot="1">
      <c r="A10" s="43" t="s">
        <v>36</v>
      </c>
      <c r="B10" s="40">
        <v>64218.82</v>
      </c>
      <c r="C10" s="39">
        <v>107840</v>
      </c>
      <c r="D10" s="40">
        <v>37846.9</v>
      </c>
      <c r="E10" s="40">
        <v>107840</v>
      </c>
      <c r="F10" s="108">
        <f aca="true" t="shared" si="0" ref="F10:F26">E10-C10</f>
        <v>0</v>
      </c>
      <c r="G10" s="31">
        <f aca="true" t="shared" si="1" ref="G10:G26">IF(C10&gt;0,(F10/C10),"-----")</f>
        <v>0</v>
      </c>
      <c r="H10" s="37"/>
      <c r="I10" s="128"/>
    </row>
    <row r="11" spans="1:9" ht="18" customHeight="1" thickBot="1">
      <c r="A11" s="43" t="s">
        <v>37</v>
      </c>
      <c r="B11" s="40"/>
      <c r="C11" s="39"/>
      <c r="D11" s="40"/>
      <c r="E11" s="40"/>
      <c r="F11" s="108">
        <f t="shared" si="0"/>
        <v>0</v>
      </c>
      <c r="G11" s="31" t="str">
        <f t="shared" si="1"/>
        <v>-----</v>
      </c>
      <c r="H11" s="37"/>
      <c r="I11" s="128"/>
    </row>
    <row r="12" spans="1:9" ht="18" customHeight="1" thickBot="1">
      <c r="A12" s="43" t="s">
        <v>38</v>
      </c>
      <c r="B12" s="40">
        <v>15097</v>
      </c>
      <c r="C12" s="39">
        <v>22000</v>
      </c>
      <c r="D12" s="40">
        <v>16575</v>
      </c>
      <c r="E12" s="40">
        <v>20000</v>
      </c>
      <c r="F12" s="108">
        <f t="shared" si="0"/>
        <v>-2000</v>
      </c>
      <c r="G12" s="31">
        <f t="shared" si="1"/>
        <v>-0.09090909090909091</v>
      </c>
      <c r="H12" s="37"/>
      <c r="I12" s="128"/>
    </row>
    <row r="13" spans="1:9" ht="18" customHeight="1" thickBot="1">
      <c r="A13" s="43" t="s">
        <v>39</v>
      </c>
      <c r="B13" s="40"/>
      <c r="C13" s="40"/>
      <c r="D13" s="40"/>
      <c r="E13" s="40"/>
      <c r="F13" s="108">
        <f t="shared" si="0"/>
        <v>0</v>
      </c>
      <c r="G13" s="31" t="str">
        <f t="shared" si="1"/>
        <v>-----</v>
      </c>
      <c r="H13" s="37"/>
      <c r="I13" s="128"/>
    </row>
    <row r="14" spans="1:9" ht="18" customHeight="1" thickBot="1">
      <c r="A14" s="43" t="s">
        <v>40</v>
      </c>
      <c r="B14" s="40">
        <v>273299.43</v>
      </c>
      <c r="C14" s="40">
        <v>288086</v>
      </c>
      <c r="D14" s="40">
        <v>225179.61</v>
      </c>
      <c r="E14" s="40">
        <v>293066</v>
      </c>
      <c r="F14" s="108">
        <f t="shared" si="0"/>
        <v>4980</v>
      </c>
      <c r="G14" s="31">
        <f t="shared" si="1"/>
        <v>0.01728650472428372</v>
      </c>
      <c r="H14" s="37"/>
      <c r="I14" s="128"/>
    </row>
    <row r="15" spans="1:9" ht="18" customHeight="1" thickBot="1">
      <c r="A15" s="43" t="s">
        <v>41</v>
      </c>
      <c r="B15" s="40">
        <v>32913.15</v>
      </c>
      <c r="C15" s="40">
        <v>52844</v>
      </c>
      <c r="D15" s="40">
        <v>9429.59</v>
      </c>
      <c r="E15" s="40">
        <v>50969</v>
      </c>
      <c r="F15" s="108">
        <f t="shared" si="0"/>
        <v>-1875</v>
      </c>
      <c r="G15" s="31">
        <f t="shared" si="1"/>
        <v>-0.03548179547346908</v>
      </c>
      <c r="H15" s="37"/>
      <c r="I15" s="128"/>
    </row>
    <row r="16" spans="1:9" ht="18" customHeight="1" thickBot="1">
      <c r="A16" s="43" t="s">
        <v>42</v>
      </c>
      <c r="B16" s="40">
        <v>146223.79</v>
      </c>
      <c r="C16" s="40">
        <v>153272</v>
      </c>
      <c r="D16" s="40">
        <v>105777.39</v>
      </c>
      <c r="E16" s="40">
        <v>180158</v>
      </c>
      <c r="F16" s="108">
        <f t="shared" si="0"/>
        <v>26886</v>
      </c>
      <c r="G16" s="31">
        <f t="shared" si="1"/>
        <v>0.1754136437183569</v>
      </c>
      <c r="H16" s="37"/>
      <c r="I16" s="128"/>
    </row>
    <row r="17" spans="1:9" ht="18" customHeight="1" thickBot="1">
      <c r="A17" s="49" t="s">
        <v>43</v>
      </c>
      <c r="B17" s="50"/>
      <c r="C17" s="50"/>
      <c r="D17" s="50"/>
      <c r="E17" s="50"/>
      <c r="F17" s="109"/>
      <c r="G17" s="72"/>
      <c r="H17" s="37"/>
      <c r="I17" s="85"/>
    </row>
    <row r="18" spans="1:9" ht="18" customHeight="1" thickBot="1">
      <c r="A18" s="43" t="s">
        <v>44</v>
      </c>
      <c r="B18" s="40">
        <v>53399.59</v>
      </c>
      <c r="C18" s="40">
        <v>59537</v>
      </c>
      <c r="D18" s="40">
        <v>91867.23</v>
      </c>
      <c r="E18" s="40">
        <v>58051</v>
      </c>
      <c r="F18" s="108">
        <f t="shared" si="0"/>
        <v>-1486</v>
      </c>
      <c r="G18" s="31">
        <f t="shared" si="1"/>
        <v>-0.024959269025983843</v>
      </c>
      <c r="H18" s="37"/>
      <c r="I18" s="128"/>
    </row>
    <row r="19" spans="1:9" ht="18" customHeight="1" thickBot="1">
      <c r="A19" s="43" t="s">
        <v>45</v>
      </c>
      <c r="B19" s="40">
        <v>1451.61</v>
      </c>
      <c r="C19" s="40">
        <v>1674</v>
      </c>
      <c r="D19" s="40">
        <v>2029.7</v>
      </c>
      <c r="E19" s="40">
        <v>2100</v>
      </c>
      <c r="F19" s="108">
        <f t="shared" si="0"/>
        <v>426</v>
      </c>
      <c r="G19" s="31">
        <f t="shared" si="1"/>
        <v>0.25448028673835127</v>
      </c>
      <c r="H19" s="37"/>
      <c r="I19" s="128"/>
    </row>
    <row r="20" spans="1:9" ht="18" customHeight="1" thickBot="1">
      <c r="A20" s="43" t="s">
        <v>46</v>
      </c>
      <c r="B20" s="40">
        <v>28765.23</v>
      </c>
      <c r="C20" s="40">
        <v>31704</v>
      </c>
      <c r="D20" s="40">
        <v>16245.56</v>
      </c>
      <c r="E20" s="40">
        <v>31992</v>
      </c>
      <c r="F20" s="108">
        <f t="shared" si="0"/>
        <v>288</v>
      </c>
      <c r="G20" s="31">
        <f t="shared" si="1"/>
        <v>0.009084027252081756</v>
      </c>
      <c r="H20" s="37"/>
      <c r="I20" s="128"/>
    </row>
    <row r="21" spans="1:9" ht="18" customHeight="1" thickBot="1">
      <c r="A21" s="49" t="s">
        <v>47</v>
      </c>
      <c r="B21" s="50"/>
      <c r="C21" s="50"/>
      <c r="D21" s="51"/>
      <c r="E21" s="50"/>
      <c r="F21" s="109"/>
      <c r="G21" s="72"/>
      <c r="H21" s="37"/>
      <c r="I21" s="85"/>
    </row>
    <row r="22" spans="1:9" ht="18" customHeight="1" thickBot="1">
      <c r="A22" s="43" t="s">
        <v>48</v>
      </c>
      <c r="B22" s="40">
        <v>48830.85</v>
      </c>
      <c r="C22" s="40">
        <v>47932</v>
      </c>
      <c r="D22" s="40">
        <v>36434.78</v>
      </c>
      <c r="E22" s="40">
        <v>51562</v>
      </c>
      <c r="F22" s="108">
        <f t="shared" si="0"/>
        <v>3630</v>
      </c>
      <c r="G22" s="31">
        <f t="shared" si="1"/>
        <v>0.07573228740716015</v>
      </c>
      <c r="H22" s="37"/>
      <c r="I22" s="128"/>
    </row>
    <row r="23" spans="1:9" ht="18" customHeight="1" thickBot="1">
      <c r="A23" s="43" t="s">
        <v>49</v>
      </c>
      <c r="B23" s="40">
        <v>0</v>
      </c>
      <c r="C23" s="40"/>
      <c r="D23" s="40"/>
      <c r="E23" s="40">
        <v>0</v>
      </c>
      <c r="F23" s="108">
        <f t="shared" si="0"/>
        <v>0</v>
      </c>
      <c r="G23" s="31" t="str">
        <f t="shared" si="1"/>
        <v>-----</v>
      </c>
      <c r="H23" s="37"/>
      <c r="I23" s="128"/>
    </row>
    <row r="24" spans="1:9" ht="18" customHeight="1" thickBot="1">
      <c r="A24" s="43" t="s">
        <v>50</v>
      </c>
      <c r="B24" s="40">
        <v>279808.94</v>
      </c>
      <c r="C24" s="40">
        <v>286296</v>
      </c>
      <c r="D24" s="40">
        <v>244167.86</v>
      </c>
      <c r="E24" s="40">
        <v>295090</v>
      </c>
      <c r="F24" s="108">
        <f t="shared" si="0"/>
        <v>8794</v>
      </c>
      <c r="G24" s="31">
        <f t="shared" si="1"/>
        <v>0.0307164612848241</v>
      </c>
      <c r="H24" s="37"/>
      <c r="I24" s="128"/>
    </row>
    <row r="25" spans="1:9" ht="18" customHeight="1" thickBot="1">
      <c r="A25" s="43" t="s">
        <v>51</v>
      </c>
      <c r="B25" s="40"/>
      <c r="C25" s="40"/>
      <c r="D25" s="40"/>
      <c r="E25" s="40"/>
      <c r="F25" s="108">
        <f t="shared" si="0"/>
        <v>0</v>
      </c>
      <c r="G25" s="31" t="str">
        <f t="shared" si="1"/>
        <v>-----</v>
      </c>
      <c r="H25" s="37"/>
      <c r="I25" s="128"/>
    </row>
    <row r="26" spans="1:9" ht="18" customHeight="1" thickBot="1">
      <c r="A26" s="43" t="s">
        <v>52</v>
      </c>
      <c r="B26" s="40">
        <v>85028.82</v>
      </c>
      <c r="C26" s="40">
        <v>87010</v>
      </c>
      <c r="D26" s="40">
        <v>85053.12</v>
      </c>
      <c r="E26" s="40">
        <v>89665</v>
      </c>
      <c r="F26" s="108">
        <f t="shared" si="0"/>
        <v>2655</v>
      </c>
      <c r="G26" s="31">
        <f t="shared" si="1"/>
        <v>0.030513734053557062</v>
      </c>
      <c r="H26" s="35"/>
      <c r="I26" s="128"/>
    </row>
    <row r="27" spans="1:9" ht="18" customHeight="1">
      <c r="A27" s="166" t="s">
        <v>90</v>
      </c>
      <c r="B27" s="167"/>
      <c r="C27" s="167"/>
      <c r="D27" s="167"/>
      <c r="E27" s="167"/>
      <c r="F27" s="167"/>
      <c r="G27" s="167"/>
      <c r="H27" s="167"/>
      <c r="I27" s="168"/>
    </row>
    <row r="28" spans="1:9" ht="18" customHeight="1" thickBot="1">
      <c r="A28" s="143" t="s">
        <v>101</v>
      </c>
      <c r="B28" s="16"/>
      <c r="C28" s="16"/>
      <c r="D28" s="16"/>
      <c r="E28" s="16"/>
      <c r="F28" s="16"/>
      <c r="G28" s="30"/>
      <c r="H28" s="16"/>
      <c r="I28" s="76" t="s">
        <v>34</v>
      </c>
    </row>
    <row r="29" spans="1:9" ht="52.5" customHeight="1" thickBot="1">
      <c r="A29" s="77" t="s">
        <v>12</v>
      </c>
      <c r="B29" s="189" t="s">
        <v>121</v>
      </c>
      <c r="C29" s="189" t="s">
        <v>122</v>
      </c>
      <c r="D29" s="190" t="s">
        <v>121</v>
      </c>
      <c r="E29" s="189" t="s">
        <v>2</v>
      </c>
      <c r="F29" s="191" t="s">
        <v>123</v>
      </c>
      <c r="G29" s="192" t="s">
        <v>124</v>
      </c>
      <c r="H29" s="193"/>
      <c r="I29" s="189" t="s">
        <v>125</v>
      </c>
    </row>
    <row r="30" spans="1:9" ht="18" customHeight="1" thickBot="1">
      <c r="A30" s="78">
        <v>-1</v>
      </c>
      <c r="B30" s="78">
        <v>-2</v>
      </c>
      <c r="C30" s="78">
        <v>-3</v>
      </c>
      <c r="D30" s="78">
        <v>-4</v>
      </c>
      <c r="E30" s="78">
        <v>-5</v>
      </c>
      <c r="F30" s="78">
        <v>-6</v>
      </c>
      <c r="G30" s="78" t="s">
        <v>3</v>
      </c>
      <c r="H30" s="101"/>
      <c r="I30" s="78">
        <v>-7</v>
      </c>
    </row>
    <row r="31" spans="1:9" ht="18" customHeight="1" thickBot="1">
      <c r="A31" s="47" t="s">
        <v>53</v>
      </c>
      <c r="B31" s="48"/>
      <c r="C31" s="48"/>
      <c r="D31" s="48"/>
      <c r="E31" s="48"/>
      <c r="F31" s="48"/>
      <c r="G31" s="73"/>
      <c r="H31" s="37"/>
      <c r="I31" s="84"/>
    </row>
    <row r="32" spans="1:9" ht="18" customHeight="1" thickBot="1">
      <c r="A32" s="43" t="s">
        <v>54</v>
      </c>
      <c r="B32" s="39">
        <v>103638.44</v>
      </c>
      <c r="C32" s="39">
        <v>98882</v>
      </c>
      <c r="D32" s="39">
        <v>65599.9</v>
      </c>
      <c r="E32" s="39">
        <v>167756</v>
      </c>
      <c r="F32" s="110">
        <f>E32-C32</f>
        <v>68874</v>
      </c>
      <c r="G32" s="31">
        <f aca="true" t="shared" si="2" ref="G32:G47">IF(C32&gt;0,(F32/C32),"-----")</f>
        <v>0.6965271738031189</v>
      </c>
      <c r="H32" s="37"/>
      <c r="I32" s="129"/>
    </row>
    <row r="33" spans="1:9" ht="18" customHeight="1" thickBot="1">
      <c r="A33" s="43" t="s">
        <v>55</v>
      </c>
      <c r="B33" s="40">
        <v>3591.24</v>
      </c>
      <c r="C33" s="40">
        <v>7300</v>
      </c>
      <c r="D33" s="40">
        <v>1575.33</v>
      </c>
      <c r="E33" s="40">
        <v>7300</v>
      </c>
      <c r="F33" s="108">
        <f aca="true" t="shared" si="3" ref="F33:F47">E33-C33</f>
        <v>0</v>
      </c>
      <c r="G33" s="31">
        <f t="shared" si="2"/>
        <v>0</v>
      </c>
      <c r="H33" s="37"/>
      <c r="I33" s="130"/>
    </row>
    <row r="34" spans="1:9" ht="18" customHeight="1" thickBot="1">
      <c r="A34" s="43" t="s">
        <v>56</v>
      </c>
      <c r="B34" s="40">
        <v>62359.69</v>
      </c>
      <c r="C34" s="40">
        <v>28300</v>
      </c>
      <c r="D34" s="40">
        <v>8433.98</v>
      </c>
      <c r="E34" s="40">
        <v>27450</v>
      </c>
      <c r="F34" s="108">
        <f t="shared" si="3"/>
        <v>-850</v>
      </c>
      <c r="G34" s="31">
        <f t="shared" si="2"/>
        <v>-0.030035335689045935</v>
      </c>
      <c r="H34" s="37"/>
      <c r="I34" s="130"/>
    </row>
    <row r="35" spans="1:9" ht="18" customHeight="1" thickBot="1">
      <c r="A35" s="43" t="s">
        <v>57</v>
      </c>
      <c r="B35" s="40">
        <v>158450.12</v>
      </c>
      <c r="C35" s="40">
        <v>155084</v>
      </c>
      <c r="D35" s="40">
        <v>75888.68</v>
      </c>
      <c r="E35" s="40">
        <v>174000</v>
      </c>
      <c r="F35" s="108">
        <f t="shared" si="3"/>
        <v>18916</v>
      </c>
      <c r="G35" s="31">
        <f t="shared" si="2"/>
        <v>0.12197260839287095</v>
      </c>
      <c r="H35" s="37"/>
      <c r="I35" s="130"/>
    </row>
    <row r="36" spans="1:9" ht="18" customHeight="1" thickBot="1">
      <c r="A36" s="43" t="s">
        <v>58</v>
      </c>
      <c r="B36" s="40">
        <v>26272.19</v>
      </c>
      <c r="C36" s="40">
        <v>26100</v>
      </c>
      <c r="D36" s="40">
        <v>10953.29</v>
      </c>
      <c r="E36" s="40">
        <v>25460</v>
      </c>
      <c r="F36" s="108">
        <f>E36-C36</f>
        <v>-640</v>
      </c>
      <c r="G36" s="31">
        <f t="shared" si="2"/>
        <v>-0.024521072796934867</v>
      </c>
      <c r="H36" s="37"/>
      <c r="I36" s="130"/>
    </row>
    <row r="37" spans="1:9" ht="18" customHeight="1" thickBot="1">
      <c r="A37" s="43" t="s">
        <v>81</v>
      </c>
      <c r="B37" s="40"/>
      <c r="C37" s="40"/>
      <c r="D37" s="40"/>
      <c r="E37" s="40"/>
      <c r="F37" s="108">
        <f t="shared" si="3"/>
        <v>0</v>
      </c>
      <c r="G37" s="31" t="str">
        <f t="shared" si="2"/>
        <v>-----</v>
      </c>
      <c r="H37" s="37"/>
      <c r="I37" s="130"/>
    </row>
    <row r="38" spans="1:9" ht="18" customHeight="1" thickBot="1">
      <c r="A38" s="49" t="s">
        <v>59</v>
      </c>
      <c r="B38" s="50"/>
      <c r="C38" s="50"/>
      <c r="D38" s="50"/>
      <c r="E38" s="50"/>
      <c r="F38" s="106"/>
      <c r="G38" s="74"/>
      <c r="H38" s="37"/>
      <c r="I38" s="86"/>
    </row>
    <row r="39" spans="1:9" ht="18" customHeight="1" thickBot="1">
      <c r="A39" s="43" t="s">
        <v>60</v>
      </c>
      <c r="B39" s="40">
        <v>1018.08</v>
      </c>
      <c r="C39" s="40">
        <v>1100</v>
      </c>
      <c r="D39" s="40">
        <v>1018.08</v>
      </c>
      <c r="E39" s="40">
        <v>1100</v>
      </c>
      <c r="F39" s="108">
        <f>E39-C39</f>
        <v>0</v>
      </c>
      <c r="G39" s="31">
        <f>IF(C39&gt;0,(F39/C39),"-----")</f>
        <v>0</v>
      </c>
      <c r="H39" s="37"/>
      <c r="I39" s="130"/>
    </row>
    <row r="40" spans="1:9" ht="18" customHeight="1" thickBot="1">
      <c r="A40" s="43" t="s">
        <v>61</v>
      </c>
      <c r="B40" s="40"/>
      <c r="C40" s="40"/>
      <c r="D40" s="40"/>
      <c r="E40" s="40"/>
      <c r="F40" s="108">
        <f t="shared" si="3"/>
        <v>0</v>
      </c>
      <c r="G40" s="31" t="str">
        <f t="shared" si="2"/>
        <v>-----</v>
      </c>
      <c r="H40" s="37"/>
      <c r="I40" s="130"/>
    </row>
    <row r="41" spans="1:9" ht="18" customHeight="1" thickBot="1">
      <c r="A41" s="43" t="s">
        <v>62</v>
      </c>
      <c r="B41" s="40">
        <v>45537.73</v>
      </c>
      <c r="C41" s="40">
        <v>47050</v>
      </c>
      <c r="D41" s="40">
        <v>35425.37</v>
      </c>
      <c r="E41" s="40">
        <v>66827</v>
      </c>
      <c r="F41" s="108">
        <f t="shared" si="3"/>
        <v>19777</v>
      </c>
      <c r="G41" s="31">
        <f t="shared" si="2"/>
        <v>0.4203400637619554</v>
      </c>
      <c r="H41" s="37"/>
      <c r="I41" s="130"/>
    </row>
    <row r="42" spans="1:9" ht="18" customHeight="1" thickBot="1">
      <c r="A42" s="43" t="s">
        <v>63</v>
      </c>
      <c r="B42" s="40">
        <v>138462.11</v>
      </c>
      <c r="C42" s="40">
        <v>134682</v>
      </c>
      <c r="D42" s="40">
        <v>98770.61</v>
      </c>
      <c r="E42" s="40">
        <v>147960</v>
      </c>
      <c r="F42" s="108">
        <f t="shared" si="3"/>
        <v>13278</v>
      </c>
      <c r="G42" s="31">
        <f t="shared" si="2"/>
        <v>0.09858778455918385</v>
      </c>
      <c r="H42" s="37"/>
      <c r="I42" s="130"/>
    </row>
    <row r="43" spans="1:9" ht="18" customHeight="1" thickBot="1">
      <c r="A43" s="49" t="s">
        <v>64</v>
      </c>
      <c r="B43" s="50"/>
      <c r="C43" s="50"/>
      <c r="D43" s="50"/>
      <c r="E43" s="50"/>
      <c r="F43" s="106"/>
      <c r="G43" s="72"/>
      <c r="H43" s="37"/>
      <c r="I43" s="86"/>
    </row>
    <row r="44" spans="1:9" ht="18" customHeight="1" thickBot="1">
      <c r="A44" s="43" t="s">
        <v>65</v>
      </c>
      <c r="B44" s="40">
        <v>1797</v>
      </c>
      <c r="C44" s="40">
        <v>2885</v>
      </c>
      <c r="D44" s="40">
        <v>1960.9</v>
      </c>
      <c r="E44" s="40">
        <v>2885</v>
      </c>
      <c r="F44" s="108">
        <f t="shared" si="3"/>
        <v>0</v>
      </c>
      <c r="G44" s="31">
        <f t="shared" si="2"/>
        <v>0</v>
      </c>
      <c r="H44" s="37"/>
      <c r="I44" s="130"/>
    </row>
    <row r="45" spans="1:9" ht="18" customHeight="1" thickBot="1">
      <c r="A45" s="43" t="s">
        <v>66</v>
      </c>
      <c r="B45" s="40">
        <v>681.26</v>
      </c>
      <c r="C45" s="40">
        <v>216</v>
      </c>
      <c r="D45" s="40">
        <v>59.95</v>
      </c>
      <c r="E45" s="40">
        <v>456</v>
      </c>
      <c r="F45" s="108">
        <f t="shared" si="3"/>
        <v>240</v>
      </c>
      <c r="G45" s="31">
        <f t="shared" si="2"/>
        <v>1.1111111111111112</v>
      </c>
      <c r="H45" s="37"/>
      <c r="I45" s="130"/>
    </row>
    <row r="46" spans="1:9" ht="18" customHeight="1" thickBot="1">
      <c r="A46" s="43" t="s">
        <v>67</v>
      </c>
      <c r="B46" s="40">
        <v>31889.03</v>
      </c>
      <c r="C46" s="40">
        <v>40753</v>
      </c>
      <c r="D46" s="40">
        <v>9225.93</v>
      </c>
      <c r="E46" s="40">
        <v>36583</v>
      </c>
      <c r="F46" s="108">
        <f t="shared" si="3"/>
        <v>-4170</v>
      </c>
      <c r="G46" s="31">
        <f t="shared" si="2"/>
        <v>-0.10232375530635782</v>
      </c>
      <c r="H46" s="37"/>
      <c r="I46" s="130"/>
    </row>
    <row r="47" spans="1:9" ht="18" customHeight="1" thickBot="1">
      <c r="A47" s="43" t="s">
        <v>68</v>
      </c>
      <c r="B47" s="40">
        <v>6996.37</v>
      </c>
      <c r="C47" s="40">
        <v>7224</v>
      </c>
      <c r="D47" s="40">
        <v>6631.66</v>
      </c>
      <c r="E47" s="40">
        <v>7067</v>
      </c>
      <c r="F47" s="108">
        <f t="shared" si="3"/>
        <v>-157</v>
      </c>
      <c r="G47" s="31">
        <f t="shared" si="2"/>
        <v>-0.021733111849390918</v>
      </c>
      <c r="H47" s="37"/>
      <c r="I47" s="130"/>
    </row>
    <row r="48" spans="1:9" ht="39.75" customHeight="1" thickBot="1">
      <c r="A48" s="11" t="s">
        <v>69</v>
      </c>
      <c r="B48" s="52">
        <f>SUM(B32:B47,B9:B26)</f>
        <v>2204899.34</v>
      </c>
      <c r="C48" s="52">
        <f>SUM(C32:C47,C9:C26)</f>
        <v>2264727</v>
      </c>
      <c r="D48" s="52">
        <f>SUM(D32:D47,D9:D26)-74129.65</f>
        <v>1678045.7800000003</v>
      </c>
      <c r="E48" s="52">
        <f>SUM(E32:E47,E9:E26)</f>
        <v>2460075</v>
      </c>
      <c r="F48" s="108">
        <f>E48-C48</f>
        <v>195348</v>
      </c>
      <c r="G48" s="31">
        <f>IF(C48&gt;0,(F48/C48),"-----")</f>
        <v>0.08625675412533167</v>
      </c>
      <c r="H48" s="12"/>
      <c r="I48" s="131">
        <f>SUM(I32:I47,I9:I26)</f>
        <v>0</v>
      </c>
    </row>
    <row r="49" spans="2:7" ht="18" customHeight="1">
      <c r="B49" s="53" t="s">
        <v>26</v>
      </c>
      <c r="C49" s="53" t="s">
        <v>26</v>
      </c>
      <c r="D49" s="53" t="s">
        <v>26</v>
      </c>
      <c r="E49" s="53" t="s">
        <v>26</v>
      </c>
      <c r="F49" s="53" t="s">
        <v>30</v>
      </c>
      <c r="G49" s="53" t="s">
        <v>31</v>
      </c>
    </row>
    <row r="50" spans="2:7" ht="18" customHeight="1">
      <c r="B50" s="53" t="s">
        <v>70</v>
      </c>
      <c r="C50" s="53" t="s">
        <v>27</v>
      </c>
      <c r="D50" s="53" t="s">
        <v>28</v>
      </c>
      <c r="E50" s="53" t="s">
        <v>71</v>
      </c>
      <c r="F50" s="53"/>
      <c r="G50" s="53"/>
    </row>
  </sheetData>
  <sheetProtection/>
  <mergeCells count="2">
    <mergeCell ref="A1:I1"/>
    <mergeCell ref="A27:I27"/>
  </mergeCells>
  <printOptions horizontalCentered="1" verticalCentered="1"/>
  <pageMargins left="0.2" right="0.2" top="0.2" bottom="0.2" header="0.1" footer="0.1"/>
  <pageSetup horizontalDpi="600" verticalDpi="600" orientation="landscape" scale="96" r:id="rId3"/>
  <rowBreaks count="1" manualBreakCount="1">
    <brk id="26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showGridLines="0" showZeros="0" zoomScalePageLayoutView="0" workbookViewId="0" topLeftCell="A1">
      <selection activeCell="L16" sqref="L16"/>
    </sheetView>
  </sheetViews>
  <sheetFormatPr defaultColWidth="9.140625" defaultRowHeight="12.75"/>
  <cols>
    <col min="1" max="1" width="30.7109375" style="2" customWidth="1"/>
    <col min="2" max="2" width="15.7109375" style="2" bestFit="1" customWidth="1"/>
    <col min="3" max="3" width="15.28125" style="2" customWidth="1"/>
    <col min="4" max="4" width="15.7109375" style="2" bestFit="1" customWidth="1"/>
    <col min="5" max="5" width="14.7109375" style="2" customWidth="1"/>
    <col min="6" max="7" width="12.7109375" style="2" customWidth="1"/>
    <col min="8" max="8" width="1.7109375" style="2" customWidth="1"/>
    <col min="9" max="9" width="16.421875" style="45" bestFit="1" customWidth="1"/>
    <col min="10" max="16384" width="9.140625" style="2" customWidth="1"/>
  </cols>
  <sheetData>
    <row r="1" spans="1:9" ht="61.5" customHeight="1">
      <c r="A1" s="185" t="s">
        <v>91</v>
      </c>
      <c r="B1" s="186"/>
      <c r="C1" s="186"/>
      <c r="D1" s="186"/>
      <c r="E1" s="186"/>
      <c r="F1" s="186"/>
      <c r="G1" s="186"/>
      <c r="H1" s="186"/>
      <c r="I1" s="187"/>
    </row>
    <row r="2" spans="1:9" ht="18" customHeight="1" thickBot="1">
      <c r="A2" s="135" t="str">
        <f>'Exhibit A'!$A$3</f>
        <v>BREVARD 
COUNTY</v>
      </c>
      <c r="B2" s="3"/>
      <c r="C2" s="3"/>
      <c r="D2" s="3"/>
      <c r="E2" s="3"/>
      <c r="F2" s="3"/>
      <c r="G2" s="3" t="s">
        <v>103</v>
      </c>
      <c r="H2" s="3"/>
      <c r="I2" s="103" t="s">
        <v>72</v>
      </c>
    </row>
    <row r="3" spans="1:9" ht="45.75" customHeight="1" thickBot="1">
      <c r="A3" s="153" t="s">
        <v>12</v>
      </c>
      <c r="B3" s="153" t="s">
        <v>112</v>
      </c>
      <c r="C3" s="153" t="s">
        <v>113</v>
      </c>
      <c r="D3" s="154" t="s">
        <v>114</v>
      </c>
      <c r="E3" s="153" t="s">
        <v>115</v>
      </c>
      <c r="F3" s="155" t="s">
        <v>116</v>
      </c>
      <c r="G3" s="156" t="s">
        <v>117</v>
      </c>
      <c r="H3" s="152"/>
      <c r="I3" s="153" t="s">
        <v>118</v>
      </c>
    </row>
    <row r="4" spans="1:9" ht="18" customHeight="1" thickBot="1">
      <c r="A4" s="78">
        <v>-1</v>
      </c>
      <c r="B4" s="78">
        <v>-2</v>
      </c>
      <c r="C4" s="78">
        <v>-3</v>
      </c>
      <c r="D4" s="78">
        <v>-4</v>
      </c>
      <c r="E4" s="78">
        <v>-5</v>
      </c>
      <c r="F4" s="78">
        <v>-6</v>
      </c>
      <c r="G4" s="78" t="s">
        <v>3</v>
      </c>
      <c r="H4" s="101"/>
      <c r="I4" s="78">
        <v>-7</v>
      </c>
    </row>
    <row r="5" spans="1:9" ht="18" customHeight="1">
      <c r="A5" s="54"/>
      <c r="B5" s="54"/>
      <c r="C5" s="54"/>
      <c r="D5" s="54"/>
      <c r="E5" s="54"/>
      <c r="F5" s="54"/>
      <c r="G5" s="54"/>
      <c r="H5" s="55"/>
      <c r="I5" s="54"/>
    </row>
    <row r="6" spans="1:9" ht="18" customHeight="1" thickBot="1">
      <c r="A6" s="56" t="s">
        <v>80</v>
      </c>
      <c r="B6" s="57"/>
      <c r="C6" s="57"/>
      <c r="D6" s="57"/>
      <c r="E6" s="57"/>
      <c r="F6" s="57"/>
      <c r="G6" s="57"/>
      <c r="H6" s="41"/>
      <c r="I6" s="57"/>
    </row>
    <row r="7" spans="1:9" ht="18" customHeight="1">
      <c r="A7" s="58"/>
      <c r="B7" s="58"/>
      <c r="C7" s="59"/>
      <c r="D7" s="58"/>
      <c r="E7" s="58"/>
      <c r="F7" s="58"/>
      <c r="G7" s="59"/>
      <c r="H7" s="10"/>
      <c r="I7" s="87"/>
    </row>
    <row r="8" spans="1:9" ht="18" customHeight="1" thickBot="1">
      <c r="A8" s="47" t="s">
        <v>73</v>
      </c>
      <c r="B8" s="48"/>
      <c r="C8" s="60"/>
      <c r="D8" s="48"/>
      <c r="E8" s="48"/>
      <c r="F8" s="48"/>
      <c r="G8" s="60"/>
      <c r="H8" s="12"/>
      <c r="I8" s="84"/>
    </row>
    <row r="9" spans="1:9" ht="18" customHeight="1" thickBot="1">
      <c r="A9" s="114" t="s">
        <v>97</v>
      </c>
      <c r="B9" s="115">
        <v>0</v>
      </c>
      <c r="C9" s="116">
        <v>0</v>
      </c>
      <c r="D9" s="115"/>
      <c r="E9" s="115">
        <v>0</v>
      </c>
      <c r="F9" s="44">
        <f aca="true" t="shared" si="0" ref="F9:F16">E9-C9</f>
        <v>0</v>
      </c>
      <c r="G9" s="31" t="str">
        <f aca="true" t="shared" si="1" ref="G9:G16">IF(C9&gt;0,(F9/C9),"----")</f>
        <v>----</v>
      </c>
      <c r="H9" s="61"/>
      <c r="I9" s="132"/>
    </row>
    <row r="10" spans="1:9" ht="18" customHeight="1" thickBot="1">
      <c r="A10" s="43" t="s">
        <v>96</v>
      </c>
      <c r="B10" s="39">
        <v>48543.04</v>
      </c>
      <c r="C10" s="116">
        <v>0</v>
      </c>
      <c r="D10" s="39">
        <v>64428.6</v>
      </c>
      <c r="E10" s="115">
        <v>0</v>
      </c>
      <c r="F10" s="44">
        <f t="shared" si="0"/>
        <v>0</v>
      </c>
      <c r="G10" s="31" t="str">
        <f t="shared" si="1"/>
        <v>----</v>
      </c>
      <c r="H10" s="61"/>
      <c r="I10" s="132"/>
    </row>
    <row r="11" spans="1:9" ht="18" customHeight="1" thickBot="1">
      <c r="A11" s="43" t="s">
        <v>74</v>
      </c>
      <c r="B11" s="39">
        <v>56855.57</v>
      </c>
      <c r="C11" s="39">
        <v>3539</v>
      </c>
      <c r="D11" s="39">
        <v>0</v>
      </c>
      <c r="E11" s="39">
        <v>531884</v>
      </c>
      <c r="F11" s="107">
        <f t="shared" si="0"/>
        <v>528345</v>
      </c>
      <c r="G11" s="31">
        <f t="shared" si="1"/>
        <v>149.29217293020628</v>
      </c>
      <c r="H11" s="61"/>
      <c r="I11" s="129"/>
    </row>
    <row r="12" spans="1:9" ht="18" customHeight="1" thickBot="1">
      <c r="A12" s="43" t="s">
        <v>75</v>
      </c>
      <c r="B12" s="40"/>
      <c r="C12" s="40">
        <v>0</v>
      </c>
      <c r="D12" s="40"/>
      <c r="E12" s="40">
        <v>0</v>
      </c>
      <c r="F12" s="44">
        <f t="shared" si="0"/>
        <v>0</v>
      </c>
      <c r="G12" s="31" t="str">
        <f t="shared" si="1"/>
        <v>----</v>
      </c>
      <c r="H12" s="61"/>
      <c r="I12" s="130"/>
    </row>
    <row r="13" spans="1:9" ht="18" customHeight="1" thickBot="1">
      <c r="A13" s="43" t="s">
        <v>76</v>
      </c>
      <c r="B13" s="40">
        <v>29615.91</v>
      </c>
      <c r="C13" s="40">
        <v>2800</v>
      </c>
      <c r="D13" s="40">
        <v>5803.91</v>
      </c>
      <c r="E13" s="40">
        <v>15000</v>
      </c>
      <c r="F13" s="104">
        <f t="shared" si="0"/>
        <v>12200</v>
      </c>
      <c r="G13" s="31">
        <f t="shared" si="1"/>
        <v>4.357142857142857</v>
      </c>
      <c r="H13" s="61"/>
      <c r="I13" s="130"/>
    </row>
    <row r="14" spans="1:9" ht="18" customHeight="1" thickBot="1">
      <c r="A14" s="43" t="s">
        <v>77</v>
      </c>
      <c r="B14" s="40">
        <v>33852</v>
      </c>
      <c r="C14" s="40">
        <v>0</v>
      </c>
      <c r="D14" s="40"/>
      <c r="E14" s="40"/>
      <c r="F14" s="44">
        <f t="shared" si="0"/>
        <v>0</v>
      </c>
      <c r="G14" s="31" t="str">
        <f t="shared" si="1"/>
        <v>----</v>
      </c>
      <c r="H14" s="61"/>
      <c r="I14" s="130"/>
    </row>
    <row r="15" spans="1:9" ht="18" customHeight="1" thickBot="1">
      <c r="A15" s="36" t="s">
        <v>78</v>
      </c>
      <c r="B15" s="40">
        <v>0</v>
      </c>
      <c r="C15" s="40">
        <v>0</v>
      </c>
      <c r="D15" s="40"/>
      <c r="E15" s="40"/>
      <c r="F15" s="44">
        <f t="shared" si="0"/>
        <v>0</v>
      </c>
      <c r="G15" s="31" t="str">
        <f t="shared" si="1"/>
        <v>----</v>
      </c>
      <c r="H15" s="61"/>
      <c r="I15" s="130"/>
    </row>
    <row r="16" spans="1:9" ht="32.25" customHeight="1" thickBot="1">
      <c r="A16" s="112" t="s">
        <v>94</v>
      </c>
      <c r="B16" s="111">
        <v>0</v>
      </c>
      <c r="C16" s="111">
        <v>0</v>
      </c>
      <c r="D16" s="111">
        <v>0</v>
      </c>
      <c r="E16" s="113">
        <v>0</v>
      </c>
      <c r="F16" s="44">
        <f t="shared" si="0"/>
        <v>0</v>
      </c>
      <c r="G16" s="31" t="str">
        <f t="shared" si="1"/>
        <v>----</v>
      </c>
      <c r="H16" s="61"/>
      <c r="I16" s="133"/>
    </row>
    <row r="17" spans="1:9" s="45" customFormat="1" ht="38.25" customHeight="1" thickBot="1">
      <c r="A17" s="11" t="s">
        <v>79</v>
      </c>
      <c r="B17" s="82">
        <f>SUM(B9:B16)</f>
        <v>168866.52</v>
      </c>
      <c r="C17" s="82">
        <f>SUM(C9:C16)</f>
        <v>6339</v>
      </c>
      <c r="D17" s="82">
        <f>SUM(D9:D16)</f>
        <v>70232.51</v>
      </c>
      <c r="E17" s="82">
        <f>SUM(E9:E16)</f>
        <v>546884</v>
      </c>
      <c r="F17" s="44">
        <f>E17-C17</f>
        <v>540545</v>
      </c>
      <c r="G17" s="31">
        <f>IF(C17&gt;0,(F17/C17),"----")</f>
        <v>85.27291370878687</v>
      </c>
      <c r="H17" s="83"/>
      <c r="I17" s="131">
        <f>SUM(I9:I16)</f>
        <v>0</v>
      </c>
    </row>
    <row r="18" spans="1:9" ht="18" customHeight="1">
      <c r="A18" s="3"/>
      <c r="B18" s="18" t="s">
        <v>26</v>
      </c>
      <c r="C18" s="18" t="s">
        <v>26</v>
      </c>
      <c r="D18" s="18" t="s">
        <v>26</v>
      </c>
      <c r="E18" s="18" t="s">
        <v>26</v>
      </c>
      <c r="F18" s="18" t="s">
        <v>30</v>
      </c>
      <c r="G18" s="18" t="s">
        <v>31</v>
      </c>
      <c r="H18" s="3"/>
      <c r="I18" s="34"/>
    </row>
    <row r="19" spans="1:9" ht="18" customHeight="1">
      <c r="A19" s="3"/>
      <c r="B19" s="18" t="s">
        <v>70</v>
      </c>
      <c r="C19" s="18" t="s">
        <v>27</v>
      </c>
      <c r="D19" s="18" t="s">
        <v>28</v>
      </c>
      <c r="E19" s="18" t="s">
        <v>71</v>
      </c>
      <c r="F19" s="18"/>
      <c r="G19" s="18"/>
      <c r="H19" s="3"/>
      <c r="I19" s="34"/>
    </row>
  </sheetData>
  <sheetProtection/>
  <mergeCells count="1">
    <mergeCell ref="A1:I1"/>
  </mergeCells>
  <printOptions horizontalCentered="1" verticalCentered="1"/>
  <pageMargins left="0.1" right="0.1" top="0.5" bottom="0.5" header="0.1" footer="0.1"/>
  <pageSetup horizontalDpi="600" verticalDpi="6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Tax Collector Fiscal Year 2020-2021 Line Item Budget</dc:title>
  <dc:subject/>
  <dc:creator>cookseye</dc:creator>
  <cp:keywords/>
  <dc:description/>
  <cp:lastModifiedBy>Rose, Vicki</cp:lastModifiedBy>
  <cp:lastPrinted>2020-07-28T18:04:45Z</cp:lastPrinted>
  <dcterms:created xsi:type="dcterms:W3CDTF">2001-01-30T20:51:43Z</dcterms:created>
  <dcterms:modified xsi:type="dcterms:W3CDTF">2020-08-05T13:05:28Z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D">
    <vt:lpwstr>694.000000000000</vt:lpwstr>
  </property>
  <property fmtid="{D5CDD505-2E9C-101B-9397-08002B2CF9AE}" pid="3" name="WorkflowChangePath">
    <vt:lpwstr>f607681b-728c-43eb-bebe-5517fa6c52ad,2;</vt:lpwstr>
  </property>
  <property fmtid="{D5CDD505-2E9C-101B-9397-08002B2CF9AE}" pid="4" name="Revision Number">
    <vt:lpwstr>dated for 2015-2016</vt:lpwstr>
  </property>
  <property fmtid="{D5CDD505-2E9C-101B-9397-08002B2CF9AE}" pid="5" name="Project">
    <vt:lpwstr>Collector</vt:lpwstr>
  </property>
  <property fmtid="{D5CDD505-2E9C-101B-9397-08002B2CF9AE}" pid="6" name="Rule">
    <vt:lpwstr/>
  </property>
  <property fmtid="{D5CDD505-2E9C-101B-9397-08002B2CF9AE}" pid="7" name="Statute">
    <vt:lpwstr/>
  </property>
  <property fmtid="{D5CDD505-2E9C-101B-9397-08002B2CF9AE}" pid="8" name="Revision Date">
    <vt:lpwstr>2014-03-26T00:00:00Z</vt:lpwstr>
  </property>
  <property fmtid="{D5CDD505-2E9C-101B-9397-08002B2CF9AE}" pid="9" name="Status">
    <vt:lpwstr>Pending</vt:lpwstr>
  </property>
  <property fmtid="{D5CDD505-2E9C-101B-9397-08002B2CF9AE}" pid="10" name="ContentTypeId">
    <vt:lpwstr>0x010100A7CC38BC565FE747A184EE8FDB13C12B</vt:lpwstr>
  </property>
</Properties>
</file>