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updateLinks="never" codeName="ThisWorkbook" defaultThemeVersion="124226"/>
  <mc:AlternateContent xmlns:mc="http://schemas.openxmlformats.org/markup-compatibility/2006">
    <mc:Choice Requires="x15">
      <x15ac:absPath xmlns:x15ac="http://schemas.microsoft.com/office/spreadsheetml/2010/11/ac" url="S:\Budget\FILES FOR IT Proposed Budget FY20-21\CIP\Vicki\"/>
    </mc:Choice>
  </mc:AlternateContent>
  <xr:revisionPtr revIDLastSave="0" documentId="8_{DD95E97C-0B37-4931-A4C5-4118BF33EC94}" xr6:coauthVersionLast="36" xr6:coauthVersionMax="36" xr10:uidLastSave="{00000000-0000-0000-0000-000000000000}"/>
  <bookViews>
    <workbookView xWindow="240" yWindow="90" windowWidth="20115" windowHeight="6735" tabRatio="778" firstSheet="4" activeTab="9" xr2:uid="{00000000-000D-0000-FFFF-FFFF00000000}"/>
  </bookViews>
  <sheets>
    <sheet name="Veteran's Park Improvements" sheetId="8" r:id="rId1"/>
    <sheet name="Griffis Structural" sheetId="7" r:id="rId2"/>
    <sheet name="Cone Rd Water-Sewer" sheetId="6" r:id="rId3"/>
    <sheet name="Bus Shelters" sheetId="5" r:id="rId4"/>
    <sheet name="Griffis Access" sheetId="4" r:id="rId5"/>
    <sheet name="S Courtenay-Cone Rd " sheetId="3" r:id="rId6"/>
    <sheet name="N 520 Stormwater Imprv" sheetId="2" r:id="rId7"/>
    <sheet name="Veterans Ampitheatre  Bandshell" sheetId="12" r:id="rId8"/>
    <sheet name="Plumosa Stormwater Piping" sheetId="14" r:id="rId9"/>
    <sheet name=" Mall Area Redevelopment" sheetId="9" r:id="rId10"/>
  </sheets>
  <externalReferences>
    <externalReference r:id="rId11"/>
    <externalReference r:id="rId12"/>
    <externalReference r:id="rId13"/>
  </externalReferences>
  <definedNames>
    <definedName name="_dis5" localSheetId="3">#REF!</definedName>
    <definedName name="_dis5" localSheetId="2">#REF!</definedName>
    <definedName name="_dis5" localSheetId="4">#REF!</definedName>
    <definedName name="_dis5" localSheetId="1">#REF!</definedName>
    <definedName name="_dis5" localSheetId="6">#REF!</definedName>
    <definedName name="_dis5" localSheetId="8">#REF!</definedName>
    <definedName name="_dis5" localSheetId="5">#REF!</definedName>
    <definedName name="_dis5" localSheetId="7">#REF!</definedName>
    <definedName name="_dis5" localSheetId="0">#REF!</definedName>
    <definedName name="_dis5">#REF!</definedName>
    <definedName name="_dis6">'[1]#REF'!$A$288</definedName>
    <definedName name="_oe6" localSheetId="3">'[2]Parks Imp 00'!#REF!</definedName>
    <definedName name="_oe6" localSheetId="2">'[2]Parks Imp 00'!#REF!</definedName>
    <definedName name="_oe6" localSheetId="4">'[2]Parks Imp 00'!#REF!</definedName>
    <definedName name="_oe6" localSheetId="1">'[2]Parks Imp 00'!#REF!</definedName>
    <definedName name="_oe6" localSheetId="6">'[2]Parks Imp 00'!#REF!</definedName>
    <definedName name="_oe6" localSheetId="8">'[2]Parks Imp 00'!#REF!</definedName>
    <definedName name="_oe6" localSheetId="5">'[2]Parks Imp 00'!#REF!</definedName>
    <definedName name="_oe6" localSheetId="7">'[2]Parks Imp 00'!#REF!</definedName>
    <definedName name="_oe6" localSheetId="0">'[2]Parks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3">#REF!</definedName>
    <definedName name="Capacity_Score" localSheetId="2">#REF!</definedName>
    <definedName name="Capacity_Score" localSheetId="4">#REF!</definedName>
    <definedName name="Capacity_Score" localSheetId="1">#REF!</definedName>
    <definedName name="Capacity_Score" localSheetId="6">#REF!</definedName>
    <definedName name="Capacity_Score" localSheetId="8">#REF!</definedName>
    <definedName name="Capacity_Score" localSheetId="5">#REF!</definedName>
    <definedName name="Capacity_Score" localSheetId="7">#REF!</definedName>
    <definedName name="Capacity_Score" localSheetId="0">#REF!</definedName>
    <definedName name="Capacity_Score">#REF!</definedName>
    <definedName name="con" localSheetId="3">#REF!</definedName>
    <definedName name="con" localSheetId="2">#REF!</definedName>
    <definedName name="con" localSheetId="4">#REF!</definedName>
    <definedName name="con" localSheetId="1">#REF!</definedName>
    <definedName name="con" localSheetId="6">#REF!</definedName>
    <definedName name="con" localSheetId="8">#REF!</definedName>
    <definedName name="con" localSheetId="5">#REF!</definedName>
    <definedName name="con" localSheetId="7">#REF!</definedName>
    <definedName name="con" localSheetId="0">#REF!</definedName>
    <definedName name="con">#REF!</definedName>
    <definedName name="Criticality" localSheetId="3">#REF!</definedName>
    <definedName name="Criticality" localSheetId="2">#REF!</definedName>
    <definedName name="Criticality" localSheetId="4">#REF!</definedName>
    <definedName name="Criticality" localSheetId="1">#REF!</definedName>
    <definedName name="Criticality" localSheetId="6">#REF!</definedName>
    <definedName name="Criticality" localSheetId="8">#REF!</definedName>
    <definedName name="Criticality" localSheetId="5">#REF!</definedName>
    <definedName name="Criticality" localSheetId="7">#REF!</definedName>
    <definedName name="Criticality" localSheetId="0">#REF!</definedName>
    <definedName name="Criticality">#REF!</definedName>
    <definedName name="d1storm" localSheetId="3">#REF!</definedName>
    <definedName name="d1storm" localSheetId="2">#REF!</definedName>
    <definedName name="d1storm" localSheetId="4">#REF!</definedName>
    <definedName name="d1storm" localSheetId="1">#REF!</definedName>
    <definedName name="d1storm" localSheetId="6">#REF!</definedName>
    <definedName name="d1storm" localSheetId="8">#REF!</definedName>
    <definedName name="d1storm" localSheetId="5">#REF!</definedName>
    <definedName name="d1storm" localSheetId="7">#REF!</definedName>
    <definedName name="d1storm" localSheetId="0">#REF!</definedName>
    <definedName name="d1storm">#REF!</definedName>
    <definedName name="entf">'[1]#REF'!$A$824</definedName>
    <definedName name="fdd">'[1]parks imp'!$A$829</definedName>
    <definedName name="GF" localSheetId="3">#REF!</definedName>
    <definedName name="GF" localSheetId="2">#REF!</definedName>
    <definedName name="GF" localSheetId="4">#REF!</definedName>
    <definedName name="GF" localSheetId="1">#REF!</definedName>
    <definedName name="GF" localSheetId="6">#REF!</definedName>
    <definedName name="GF" localSheetId="8">#REF!</definedName>
    <definedName name="GF" localSheetId="5">#REF!</definedName>
    <definedName name="GF" localSheetId="7">#REF!</definedName>
    <definedName name="GF" localSheetId="0">#REF!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3">#REF!</definedName>
    <definedName name="mstu" localSheetId="2">#REF!</definedName>
    <definedName name="mstu" localSheetId="4">#REF!</definedName>
    <definedName name="mstu" localSheetId="1">#REF!</definedName>
    <definedName name="mstu" localSheetId="6">#REF!</definedName>
    <definedName name="mstu" localSheetId="8">#REF!</definedName>
    <definedName name="mstu" localSheetId="5">#REF!</definedName>
    <definedName name="mstu" localSheetId="7">#REF!</definedName>
    <definedName name="mstu" localSheetId="0">#REF!</definedName>
    <definedName name="mstu">#REF!</definedName>
    <definedName name="_xlnm.Print_Area" localSheetId="3">'Bus Shelters'!$A$1:$I$25</definedName>
    <definedName name="_xlnm.Print_Area" localSheetId="2">'Cone Rd Water-Sewer'!$A$1:$I$25</definedName>
    <definedName name="_xlnm.Print_Area" localSheetId="4">'Griffis Access'!$A$1:$I$25</definedName>
    <definedName name="_xlnm.Print_Area" localSheetId="1">'Griffis Structural'!$A$1:$I$25</definedName>
    <definedName name="_xlnm.Print_Area" localSheetId="6">'N 520 Stormwater Imprv'!$A$1:$I$25</definedName>
    <definedName name="_xlnm.Print_Area" localSheetId="8">'Plumosa Stormwater Piping'!$A$1:$I$25</definedName>
    <definedName name="_xlnm.Print_Area" localSheetId="5">'S Courtenay-Cone Rd '!$A$1:$I$25</definedName>
    <definedName name="_xlnm.Print_Area" localSheetId="7">'Veterans Ampitheatre  Bandshell'!$A$1:$I$25</definedName>
    <definedName name="_xlnm.Print_Area" localSheetId="0">'Veteran''s Park Improvements'!$A$1:$I$25</definedName>
    <definedName name="Projected_Revenue" localSheetId="3">#REF!</definedName>
    <definedName name="Projected_Revenue" localSheetId="2">#REF!</definedName>
    <definedName name="Projected_Revenue" localSheetId="4">#REF!</definedName>
    <definedName name="Projected_Revenue" localSheetId="1">#REF!</definedName>
    <definedName name="Projected_Revenue" localSheetId="6">#REF!</definedName>
    <definedName name="Projected_Revenue" localSheetId="8">#REF!</definedName>
    <definedName name="Projected_Revenue" localSheetId="5">#REF!</definedName>
    <definedName name="Projected_Revenue" localSheetId="7">#REF!</definedName>
    <definedName name="Projected_Revenue" localSheetId="0">#REF!</definedName>
    <definedName name="Projected_Revenue">#REF!</definedName>
    <definedName name="Reliability_Score" localSheetId="3">#REF!</definedName>
    <definedName name="Reliability_Score" localSheetId="2">#REF!</definedName>
    <definedName name="Reliability_Score" localSheetId="4">#REF!</definedName>
    <definedName name="Reliability_Score" localSheetId="1">#REF!</definedName>
    <definedName name="Reliability_Score" localSheetId="6">#REF!</definedName>
    <definedName name="Reliability_Score" localSheetId="8">#REF!</definedName>
    <definedName name="Reliability_Score" localSheetId="5">#REF!</definedName>
    <definedName name="Reliability_Score" localSheetId="7">#REF!</definedName>
    <definedName name="Reliability_Score" localSheetId="0">#REF!</definedName>
    <definedName name="Reliability_Score">#REF!</definedName>
    <definedName name="Repair_Type" localSheetId="3">#REF!</definedName>
    <definedName name="Repair_Type" localSheetId="2">#REF!</definedName>
    <definedName name="Repair_Type" localSheetId="4">#REF!</definedName>
    <definedName name="Repair_Type" localSheetId="1">#REF!</definedName>
    <definedName name="Repair_Type" localSheetId="6">#REF!</definedName>
    <definedName name="Repair_Type" localSheetId="8">#REF!</definedName>
    <definedName name="Repair_Type" localSheetId="5">#REF!</definedName>
    <definedName name="Repair_Type" localSheetId="7">#REF!</definedName>
    <definedName name="Repair_Type" localSheetId="0">#REF!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alcMode="manual"/>
</workbook>
</file>

<file path=xl/calcChain.xml><?xml version="1.0" encoding="utf-8"?>
<calcChain xmlns="http://schemas.openxmlformats.org/spreadsheetml/2006/main">
  <c r="I23" i="12" l="1"/>
  <c r="D23" i="12"/>
  <c r="D25" i="12" s="1"/>
  <c r="D15" i="12"/>
  <c r="D20" i="12" l="1"/>
  <c r="I23" i="8"/>
  <c r="D23" i="8"/>
  <c r="I20" i="8"/>
  <c r="B20" i="8"/>
  <c r="I15" i="8"/>
  <c r="B15" i="3" l="1"/>
  <c r="B15" i="6"/>
  <c r="C20" i="2" l="1"/>
  <c r="C15" i="2"/>
  <c r="D25" i="2"/>
  <c r="B15" i="4"/>
  <c r="B20" i="4" s="1"/>
  <c r="D25" i="4"/>
  <c r="D25" i="6"/>
  <c r="B20" i="6"/>
  <c r="C20" i="9" l="1"/>
  <c r="D25" i="9"/>
  <c r="F20" i="9" l="1"/>
  <c r="B20" i="9"/>
  <c r="E20" i="14"/>
  <c r="B20" i="14"/>
  <c r="B15" i="12" l="1"/>
  <c r="B20" i="12" l="1"/>
  <c r="I15" i="12"/>
  <c r="D20" i="6"/>
  <c r="C20" i="6"/>
  <c r="B20" i="3" l="1"/>
  <c r="C15" i="3"/>
  <c r="C20" i="3" s="1"/>
  <c r="D20" i="4"/>
  <c r="C20" i="14"/>
  <c r="I18" i="12"/>
  <c r="C20" i="12"/>
  <c r="E20" i="12"/>
  <c r="F20" i="12"/>
  <c r="E20" i="3"/>
  <c r="B20" i="2"/>
  <c r="D20" i="2"/>
  <c r="B20" i="7"/>
  <c r="I15" i="7"/>
  <c r="D20" i="7"/>
  <c r="I22" i="14"/>
  <c r="I23" i="14"/>
  <c r="E25" i="14"/>
  <c r="D25" i="14"/>
  <c r="F25" i="12"/>
  <c r="F23" i="9"/>
  <c r="F25" i="9" s="1"/>
  <c r="I15" i="9"/>
  <c r="E20" i="9"/>
  <c r="D20" i="3"/>
  <c r="E22" i="3"/>
  <c r="E23" i="3"/>
  <c r="D25" i="3"/>
  <c r="C25" i="6"/>
  <c r="C20" i="7"/>
  <c r="C25" i="7"/>
  <c r="I22" i="7"/>
  <c r="D25" i="7"/>
  <c r="I23" i="7"/>
  <c r="I15" i="3" l="1"/>
  <c r="E25" i="3"/>
  <c r="I16" i="9"/>
  <c r="H25" i="9"/>
  <c r="G25" i="9"/>
  <c r="E25" i="9"/>
  <c r="B25" i="9"/>
  <c r="I24" i="9"/>
  <c r="I23" i="9"/>
  <c r="I22" i="9"/>
  <c r="I21" i="9"/>
  <c r="H20" i="9"/>
  <c r="G20" i="9"/>
  <c r="I19" i="9"/>
  <c r="I17" i="9"/>
  <c r="I20" i="9" l="1"/>
  <c r="I25" i="9"/>
  <c r="F25" i="2"/>
  <c r="G25" i="2"/>
  <c r="H25" i="2"/>
  <c r="E20" i="2"/>
  <c r="E21" i="2" s="1"/>
  <c r="F20" i="2"/>
  <c r="G20" i="2"/>
  <c r="E22" i="2" l="1"/>
  <c r="I22" i="2" s="1"/>
  <c r="E23" i="2" l="1"/>
  <c r="E24" i="2" s="1"/>
  <c r="E25" i="2" l="1"/>
  <c r="I16" i="3"/>
  <c r="I17" i="3"/>
  <c r="I18" i="3"/>
  <c r="I19" i="3"/>
  <c r="I21" i="3"/>
  <c r="I22" i="3"/>
  <c r="I23" i="3"/>
  <c r="I24" i="3"/>
  <c r="I15" i="5" l="1"/>
  <c r="F20" i="5"/>
  <c r="G20" i="5"/>
  <c r="H20" i="5"/>
  <c r="E20" i="5"/>
  <c r="D20" i="5"/>
  <c r="I23" i="5"/>
  <c r="I24" i="6" l="1"/>
  <c r="I21" i="6"/>
  <c r="I22" i="6"/>
  <c r="I23" i="6"/>
  <c r="I15" i="6"/>
  <c r="H25" i="14" l="1"/>
  <c r="G25" i="14"/>
  <c r="F25" i="14"/>
  <c r="C25" i="14"/>
  <c r="B25" i="14"/>
  <c r="I24" i="14"/>
  <c r="I21" i="14"/>
  <c r="H20" i="14"/>
  <c r="G20" i="14"/>
  <c r="F20" i="14"/>
  <c r="D20" i="14"/>
  <c r="I19" i="14"/>
  <c r="I18" i="14"/>
  <c r="I17" i="14"/>
  <c r="I16" i="14"/>
  <c r="I15" i="14"/>
  <c r="I21" i="12"/>
  <c r="I22" i="12"/>
  <c r="I24" i="12"/>
  <c r="C25" i="12"/>
  <c r="E25" i="12"/>
  <c r="G25" i="12"/>
  <c r="H25" i="12"/>
  <c r="B25" i="12"/>
  <c r="G20" i="12"/>
  <c r="H20" i="12"/>
  <c r="I19" i="12"/>
  <c r="I17" i="12"/>
  <c r="I16" i="12"/>
  <c r="I20" i="12" l="1"/>
  <c r="I25" i="12"/>
  <c r="I25" i="14"/>
  <c r="I20" i="14"/>
  <c r="I22" i="8" l="1"/>
  <c r="I16" i="8"/>
  <c r="I17" i="8"/>
  <c r="I18" i="8"/>
  <c r="I19" i="8"/>
  <c r="I21" i="8"/>
  <c r="I24" i="8"/>
  <c r="H20" i="8" l="1"/>
  <c r="G20" i="8"/>
  <c r="F20" i="8"/>
  <c r="E20" i="8"/>
  <c r="D20" i="8"/>
  <c r="C20" i="8"/>
  <c r="H25" i="8"/>
  <c r="G25" i="8"/>
  <c r="F25" i="8"/>
  <c r="E25" i="8"/>
  <c r="D25" i="8"/>
  <c r="I25" i="8" s="1"/>
  <c r="H25" i="7" l="1"/>
  <c r="G25" i="7"/>
  <c r="F25" i="7"/>
  <c r="B25" i="7"/>
  <c r="I24" i="7"/>
  <c r="I21" i="7"/>
  <c r="H20" i="7"/>
  <c r="G20" i="7"/>
  <c r="F20" i="7"/>
  <c r="I19" i="7"/>
  <c r="I18" i="7"/>
  <c r="I17" i="7"/>
  <c r="I16" i="7"/>
  <c r="H25" i="6"/>
  <c r="G25" i="6"/>
  <c r="F25" i="6"/>
  <c r="E25" i="6"/>
  <c r="B25" i="6"/>
  <c r="H20" i="6"/>
  <c r="G20" i="6"/>
  <c r="F20" i="6"/>
  <c r="I20" i="6" s="1"/>
  <c r="I19" i="6"/>
  <c r="I17" i="6"/>
  <c r="I16" i="6"/>
  <c r="H25" i="5"/>
  <c r="G25" i="5"/>
  <c r="F25" i="5"/>
  <c r="E25" i="5"/>
  <c r="C25" i="5"/>
  <c r="B25" i="5"/>
  <c r="I24" i="5"/>
  <c r="I22" i="5"/>
  <c r="I21" i="5"/>
  <c r="C20" i="5"/>
  <c r="B20" i="5"/>
  <c r="I19" i="5"/>
  <c r="I18" i="5"/>
  <c r="I17" i="5"/>
  <c r="I16" i="5"/>
  <c r="H25" i="4"/>
  <c r="G25" i="4"/>
  <c r="F25" i="4"/>
  <c r="E25" i="4"/>
  <c r="B25" i="4"/>
  <c r="I24" i="4"/>
  <c r="I22" i="4"/>
  <c r="I21" i="4"/>
  <c r="H20" i="4"/>
  <c r="G20" i="4"/>
  <c r="F20" i="4"/>
  <c r="E20" i="4"/>
  <c r="C20" i="4"/>
  <c r="I19" i="4"/>
  <c r="I18" i="4"/>
  <c r="I17" i="4"/>
  <c r="I16" i="4"/>
  <c r="H25" i="3"/>
  <c r="G25" i="3"/>
  <c r="F25" i="3"/>
  <c r="C25" i="3"/>
  <c r="B25" i="3"/>
  <c r="H20" i="3"/>
  <c r="G20" i="3"/>
  <c r="F20" i="3"/>
  <c r="C25" i="2"/>
  <c r="B25" i="2"/>
  <c r="I24" i="2"/>
  <c r="I21" i="2"/>
  <c r="I25" i="2" s="1"/>
  <c r="H20" i="2"/>
  <c r="I19" i="2"/>
  <c r="I18" i="2"/>
  <c r="I17" i="2"/>
  <c r="I16" i="2"/>
  <c r="I20" i="3" l="1"/>
  <c r="I20" i="4"/>
  <c r="I20" i="5"/>
  <c r="I25" i="6"/>
  <c r="I20" i="7"/>
  <c r="I25" i="3"/>
  <c r="I25" i="7"/>
  <c r="I25" i="5"/>
</calcChain>
</file>

<file path=xl/sharedStrings.xml><?xml version="1.0" encoding="utf-8"?>
<sst xmlns="http://schemas.openxmlformats.org/spreadsheetml/2006/main" count="292" uniqueCount="74">
  <si>
    <t>Total Expense</t>
  </si>
  <si>
    <t>All Prior Fiscal Years</t>
  </si>
  <si>
    <t>Total Revenue</t>
  </si>
  <si>
    <t>Unfunded</t>
  </si>
  <si>
    <t>Revenue or Expense Category</t>
  </si>
  <si>
    <t>Project Description, Milestones and Service Impact</t>
  </si>
  <si>
    <t>Permit/Fees Revenue</t>
  </si>
  <si>
    <t>Grant Revenue</t>
  </si>
  <si>
    <t>Loans Revenue</t>
  </si>
  <si>
    <t>Planning/Design Expense</t>
  </si>
  <si>
    <t>Construction Expense</t>
  </si>
  <si>
    <t>Other Expense</t>
  </si>
  <si>
    <t>Land Expense</t>
  </si>
  <si>
    <t>Fiscal Year
2020</t>
  </si>
  <si>
    <t>Fiscal Year
2021</t>
  </si>
  <si>
    <t>Fiscal Year
2022</t>
  </si>
  <si>
    <t>Fiscal Year
2023</t>
  </si>
  <si>
    <t>Fiscal Year
2024</t>
  </si>
  <si>
    <t>Fiscal Year  
2025 &amp; Future</t>
  </si>
  <si>
    <t>MERRITT ISLAND REDEVELOPMENT AGENCY</t>
  </si>
  <si>
    <t>District(s): D2</t>
  </si>
  <si>
    <t>Tax Increment Revenue</t>
  </si>
  <si>
    <t>Funded Program: 6538210</t>
  </si>
  <si>
    <t>Project Total: $275,000</t>
  </si>
  <si>
    <t>Funded Program: 6518207</t>
  </si>
  <si>
    <t>Increment Tax Revenue</t>
  </si>
  <si>
    <t>Planning/Design Expense/Permitting</t>
  </si>
  <si>
    <t xml:space="preserve">The Veterans' Park newest enhancements has been site planned with necessary infrastructure such as electricity and parking; plantings that will honor the Veteran's and designated areas for memorial trees; benches throughout the Park and sites for the future Vietnam Veteran's Memorial and a future amphitheatre.  These enhancements will be completed through partnerships with the Brevard County Parks and Recreation and Brevard Facilities. </t>
  </si>
  <si>
    <t>Project Total: $560,000</t>
  </si>
  <si>
    <t>Fiscal Year 2020</t>
  </si>
  <si>
    <t>Fiscal Year 2021</t>
  </si>
  <si>
    <t>Fiscal Year 2022</t>
  </si>
  <si>
    <t>Fiscal Year 2023</t>
  </si>
  <si>
    <t xml:space="preserve"> $</t>
  </si>
  <si>
    <t>Fiscal Year 2024</t>
  </si>
  <si>
    <t>Project Timeline: October 1st, 2019 through September 30th, 2021</t>
  </si>
  <si>
    <t>Project Timeline: October 1st, 2019 through September 30th, 2022</t>
  </si>
  <si>
    <t>Project Timeline: October 1st, 2019 through September 30th, 2023</t>
  </si>
  <si>
    <t>Project Timeline: October 1st, 2016 through September 30th, 2021</t>
  </si>
  <si>
    <t>Project Total: $ 239,416</t>
  </si>
  <si>
    <t>This project is to facilitate the development, implementation and installation of user-friendly quality bus shelters with identifying markers for the Merritt Island Redevelopment Area along S.R. 3 and S.R. 520.  Average Daily traffic volumes along these corridors combined exceeds 70,000 trips. The infrastructure benefits of bus shelter “stations” will promote multi modal transportation by providing bike racks, less visual blight by controlling litter with composting trash receptacles and cigarette disposal systems. Added solar lighting will deter crime and vandalism and promote safety in slum and blighted areas adjacent to the main corridors. This project will be in partnership with the Space Coast TPO, Space Coast Area Transit and FDOT.</t>
  </si>
  <si>
    <t>Funded Program: 6300010</t>
  </si>
  <si>
    <t>It was determined that dredging would have to be initiated to open the way for boats to have access to the fuel dock and bait house. Ongoing Facilities improvements at Griffis landing in conjunction with installation of a new fuel tank and the existing pump out station will increase waterfront usage, adding a sustaining economic benefit for the Landing and its businesses.  This project will include a site needs analysis for signage for the fuel dock, lighting for safety, emergency access and ADA compliant access. The dredged depth of the waterway entrance and the consideration of boat traffic lighting and aids to navigation are also enhancements that will be necessary to encourage visitors and enable a safe approach.</t>
  </si>
  <si>
    <t>Project Timeline: October 1st, 2021 through September 30th, 2023</t>
  </si>
  <si>
    <t>Funded Program: Not Applicable</t>
  </si>
  <si>
    <t>The Merritt Island Redevelopment Agency, partnering with the County and a private developer, plan to eliminate several safety issues at the corner of South Courtenay Parkway and Cone Road in conjunction with a private development.  The private development would generate approximately $850,000-$900,000 in impact fees which would be implemented  towards this project.  The Merritt Island Redevelopment Agency would cover the difference between the cost of the project minus the impact fees; all of which are speculative and fluid at this time.</t>
  </si>
  <si>
    <t>Project Total: $380,000</t>
  </si>
  <si>
    <t>Project Timeline: October 1st, 2020 through September 30th, 2022</t>
  </si>
  <si>
    <t>District(s): 2</t>
  </si>
  <si>
    <t xml:space="preserve">The Merritt Island Redevelopment Agency is partnering in FY 20 and 21 with the Natural Resources Management Department and Brevard Facilities to redesign and rebuild  the roofing structure and windows systems at the building  known as "Doc's Bait House" at Griffis Landing which is part of the original Blue Crab Cove working waterfront.  These two aging structures have suffered multiple hurricanes and exist in a waterfront area subjected to marine related decay. Roof reconstruction and commercial grade impact windows will extend the life of these historic structures. </t>
  </si>
  <si>
    <r>
      <t>The purpose of the project is to engage in an extensive collaborative  process, leading towards creation and implementation of  catalytic mixed use place making  redevelopment activity in the MIRA Merrit Square Mall Commercial Core Sub Area creating  a Merrritt Island Town Centre - linked and integrated functionally and aesthetically to Veterans Memorial Park, its water features, and its upcoming band shell area. The outcome will be creation and phased implementation of a market based highly collaborative concept plan, land and storm water pond acquisition, design, and construction of storm water elements to connect to the Fortenberry  Stormwater Treatment Lake at the Veteran’s Memorial Park;  feasibility and probable costs of the possible relocation of Fortenberry Road; and an overlay of alternative development standards to facilitate the red</t>
    </r>
    <r>
      <rPr>
        <b/>
        <sz val="10"/>
        <rFont val="Calibri"/>
        <family val="2"/>
        <scheme val="minor"/>
      </rPr>
      <t>e</t>
    </r>
    <r>
      <rPr>
        <sz val="10"/>
        <rFont val="Calibri"/>
        <family val="2"/>
        <scheme val="minor"/>
      </rPr>
      <t xml:space="preserve">velopment of the Mall and surrounding areas.  </t>
    </r>
  </si>
  <si>
    <t>This project is to facilitate the preliminary study, engineering, and construction of piping stormwater 600' from connections made at or near  the intersection of S. R. 520 and Plumosa Street,  to the Stormwater Treatment Lake at the Veteran’s Memorial Park. Approximately seven acres are anticipated for redevelopment in this area that lack this critical connection which will facilitate redevelopment of a  blighted former car dealership and aging commercial properties along Plumosa Street. Currently property is being marketed for development. It is anticipated that the need for this connection will occur within the next 12 months.</t>
  </si>
  <si>
    <t>The Veteran’s Memorial Park Amphitheatre will serve the Veterans and Citizenry of Brevard County as a quality outdoor venue for Veterans, Tourism and Community events. The 3+ acre Amphitheatre outdoor venue area will support an acoustically engineered band shell  and will host up to 3,500 persons for a broad category of Veterans and Community oriented events. The project is the  culmination of MIRA's involvement in making a series of permanent improvements, to this unique Park managed by and honoring our Veterans. Cumulative, annual attendance at the Park, the Veterans  Museum, and the Amphitheatre, is projected to be in excess of  100,000 persons.</t>
  </si>
  <si>
    <t xml:space="preserve">This project will facilitate engineering, design and implementation of a regional stormwater management and water quality project to address issues specifically for the sub-basin north of S.R. 520, east of Plumosa Street to the Sykes Creek area. The project area would include the Health First Health and Wellness Village project, currently a large asphalted and blighted area east of the BJ's retail facility. Partnerships between the Agency, Property owners, BJs, Health First, Brevard County  Natural Resource, various Permitting Agencies and the Public Works Departments will be required in order for this project to succeed. </t>
  </si>
  <si>
    <t xml:space="preserve">The construction of Phase I Storm Water, and Phase II Sanitary Sewer, of the Cone Road Storm Water &amp; Sewer Project has been completed. The property owners are left with the expense of abandoning their septic systems and connecting their sanitary lines to the public sanitary line laterals connections utilizing guidelines the property owners must follow.  MIRA will reimburse the homeowners that make application, meeting the criteria, and in turn St. Johns River Water Management  and the Florida Department of Environmental Protection will reimburse MIRA for a portion of the expense. </t>
  </si>
  <si>
    <t>PROGRAM NAME:MERRITT ISLAND REDEVELOPMENT</t>
  </si>
  <si>
    <t>PROGRAM NAME: MERRITT ISLAND REDEVELOPMENT</t>
  </si>
  <si>
    <t>Project Total: $1,859,766</t>
  </si>
  <si>
    <t>Project Total: $ 325,000</t>
  </si>
  <si>
    <t>Project Total: $790,000</t>
  </si>
  <si>
    <t>Project Total: $1,315,000</t>
  </si>
  <si>
    <t>PROJECT NAME: MERRITT SQUARE MALL AREA COMMERCIAL CORE SUB AREA REDEVELOPMENT</t>
  </si>
  <si>
    <t>PROJECT NAME: PLUMOSA STORMWATER</t>
  </si>
  <si>
    <t>PROJECT NAME: BANDSHELL AMPHITHEATRE</t>
  </si>
  <si>
    <t>PROJECT NAME: NORTH 520 STORMWATER PROJECT</t>
  </si>
  <si>
    <t>PROJECT NAME: S. COURTENAY-CONE ROAD PROJECT</t>
  </si>
  <si>
    <t>PROJECT NAME: GRIFFIS ACCESS</t>
  </si>
  <si>
    <t>PROJECT NAME: BUS SHELTERS</t>
  </si>
  <si>
    <t>PROJECT NAME: PHASE III CONE ROAD SEPTIC TO SEWER</t>
  </si>
  <si>
    <t>PROJECT NAME: GRIFFIS LANDING STRUCTURAL</t>
  </si>
  <si>
    <t>PROJECT NAME: VETERAN'S PARK IMPROVEMENTS</t>
  </si>
  <si>
    <t xml:space="preserve">PROGRAM NAME: MERRITT ISLAND REDEVELOPMENT </t>
  </si>
  <si>
    <t>Project Total: $1,476,271</t>
  </si>
  <si>
    <t>Project Total: $2,520,511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</si>
</sst>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8"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sz val="8"/>
      <name val="Calibri"/>
      <family val="2"/>
      <scheme val="minor"/>
    </font>
    <font>
      <sz val="8"/>
      <name val="Calibri"/>
      <family val="2"/>
      <scheme val="minor"/>
    </font>
    <font>
      <sz val="12"/>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33">
    <xf numFmtId="0" fontId="0" fillId="0" borderId="0" xfId="0"/>
    <xf numFmtId="0" fontId="3" fillId="0" borderId="0" xfId="0" applyFont="1" applyBorder="1"/>
    <xf numFmtId="0" fontId="3" fillId="0" borderId="0" xfId="0" applyFont="1" applyBorder="1" applyAlignment="1">
      <alignment horizontal="left"/>
    </xf>
    <xf numFmtId="0" fontId="4" fillId="0" borderId="0"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5" fillId="0" borderId="0" xfId="0" applyFont="1" applyBorder="1" applyAlignment="1">
      <alignment horizontal="left"/>
    </xf>
    <xf numFmtId="0" fontId="3" fillId="0" borderId="0" xfId="0" applyFont="1" applyBorder="1" applyAlignment="1">
      <alignment horizontal="center" vertical="center" wrapText="1"/>
    </xf>
    <xf numFmtId="0" fontId="0" fillId="0" borderId="0" xfId="0" applyBorder="1"/>
    <xf numFmtId="0" fontId="3" fillId="0" borderId="0" xfId="0" applyFont="1" applyFill="1" applyBorder="1" applyAlignment="1">
      <alignment horizontal="center" vertical="center" wrapText="1"/>
    </xf>
    <xf numFmtId="0" fontId="6" fillId="0" borderId="0" xfId="0" applyFont="1" applyBorder="1" applyAlignment="1">
      <alignment vertical="top"/>
    </xf>
    <xf numFmtId="0" fontId="4" fillId="0" borderId="0" xfId="0" applyFont="1" applyBorder="1" applyAlignment="1">
      <alignment vertical="top"/>
    </xf>
    <xf numFmtId="0" fontId="3" fillId="0" borderId="0" xfId="0" applyFont="1" applyBorder="1" applyAlignment="1">
      <alignment vertical="center" wrapText="1"/>
    </xf>
    <xf numFmtId="164" fontId="2" fillId="0" borderId="0" xfId="0" applyNumberFormat="1" applyFont="1" applyBorder="1" applyAlignment="1"/>
    <xf numFmtId="0" fontId="22" fillId="0" borderId="0" xfId="0" applyFont="1" applyBorder="1" applyAlignment="1"/>
    <xf numFmtId="164" fontId="23" fillId="0" borderId="0" xfId="0" applyNumberFormat="1" applyFont="1" applyBorder="1" applyAlignment="1">
      <alignment horizontal="left" indent="1"/>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4" fontId="25" fillId="0" borderId="0" xfId="0" applyNumberFormat="1" applyFont="1" applyBorder="1" applyAlignment="1">
      <alignment horizontal="left"/>
    </xf>
    <xf numFmtId="164" fontId="2" fillId="0" borderId="0" xfId="0" applyNumberFormat="1" applyFont="1" applyBorder="1" applyAlignment="1">
      <alignment horizontal="left"/>
    </xf>
    <xf numFmtId="0" fontId="22" fillId="0" borderId="0" xfId="0" applyFont="1" applyBorder="1"/>
    <xf numFmtId="164" fontId="2" fillId="0" borderId="0" xfId="0" applyNumberFormat="1" applyFont="1" applyBorder="1" applyAlignment="1">
      <alignment horizontal="left"/>
    </xf>
    <xf numFmtId="164" fontId="2" fillId="0" borderId="0" xfId="0" applyNumberFormat="1" applyFont="1" applyFill="1" applyBorder="1" applyAlignment="1">
      <alignment horizontal="left"/>
    </xf>
    <xf numFmtId="0" fontId="4" fillId="0" borderId="0" xfId="0" applyFont="1" applyFill="1" applyBorder="1"/>
    <xf numFmtId="164" fontId="26" fillId="0" borderId="0" xfId="0" applyNumberFormat="1" applyFont="1" applyBorder="1" applyAlignment="1">
      <alignment horizontal="left"/>
    </xf>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0" fontId="27" fillId="0" borderId="0" xfId="0" applyFont="1" applyBorder="1"/>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130">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6C3CDBB-95CC-4D24-B43F-E45AA5028CD2}" name="Table142356789" displayName="Table142356789" ref="A14:I25" totalsRowShown="0" headerRowDxfId="129" dataDxfId="127" headerRowBorderDxfId="128" tableBorderDxfId="126">
  <tableColumns count="9">
    <tableColumn id="1" xr3:uid="{22A2E40E-9695-4101-B241-D9E892F727D0}" name="Revenue or Expense Category" dataDxfId="125"/>
    <tableColumn id="3" xr3:uid="{5C3E777F-B936-4F1E-8A2F-711BAE3EE176}" name="All Prior Fiscal Years" dataDxfId="124"/>
    <tableColumn id="4" xr3:uid="{EC7BB991-6FB1-449B-8C20-4976AEB567B7}" name="Fiscal Year_x000a_2020" dataDxfId="123"/>
    <tableColumn id="5" xr3:uid="{2977793E-DC68-44B2-B699-2EEF70621542}" name="Fiscal Year_x000a_2021" dataDxfId="122"/>
    <tableColumn id="6" xr3:uid="{6C0190EA-2AA5-46BF-BEB4-57F7BB166AFF}" name="Fiscal Year_x000a_2022" dataDxfId="121"/>
    <tableColumn id="7" xr3:uid="{6B1BCCEC-ADA9-412D-9D46-7F78A39C101F}" name="Fiscal Year_x000a_2023" dataDxfId="120"/>
    <tableColumn id="8" xr3:uid="{D1C85B39-9872-46F7-9F19-469DDB2721CC}" name="Fiscal Year_x000a_2024" dataDxfId="119"/>
    <tableColumn id="9" xr3:uid="{1A666164-AA7E-496F-A087-96987087CBB2}" name="Fiscal Year  _x000a_2025 &amp; Future" dataDxfId="118"/>
    <tableColumn id="10" xr3:uid="{02CD20DB-8188-4848-8FE7-B0393A4064EF}" name="Total Revenue" dataDxfId="11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E5CCE1E-DCF4-4B41-A05F-2A3EF072E525}" name="Table14" displayName="Table14" ref="A14:I25" totalsRowShown="0" headerRowDxfId="12" dataDxfId="10" headerRowBorderDxfId="11" tableBorderDxfId="9">
  <tableColumns count="9">
    <tableColumn id="1" xr3:uid="{31397374-106C-44E2-BEF1-D22D3AA17B4D}" name="Revenue or Expense Category" dataDxfId="8"/>
    <tableColumn id="3" xr3:uid="{BC9CF775-A31C-4C05-8E0E-A4372B3D9738}" name="All Prior Fiscal Years" dataDxfId="7"/>
    <tableColumn id="4" xr3:uid="{B0CB6135-3D19-4F1C-A216-2785B43FF787}" name="Fiscal Year 2020" dataDxfId="6"/>
    <tableColumn id="5" xr3:uid="{76244123-4FBE-47C4-98BA-6A6E7EB9045F}" name="Fiscal Year 2021" dataDxfId="5"/>
    <tableColumn id="6" xr3:uid="{8C80AB71-5FF5-40DE-8BB7-1B840993BA94}" name="Fiscal Year 2022" dataDxfId="4"/>
    <tableColumn id="7" xr3:uid="{44C7977B-99C9-4BB2-9D19-1881E27121C4}" name="Fiscal Year 2023" dataDxfId="3"/>
    <tableColumn id="8" xr3:uid="{50FF1DED-268E-48E7-9B17-49FB38116E76}" name="Fiscal Year 2024" dataDxfId="2"/>
    <tableColumn id="9" xr3:uid="{EC87A1FB-03FF-42D3-9F0F-6DC15C81FF21}" name="Fiscal Year  _x000a_2025 &amp; Future" dataDxfId="1"/>
    <tableColumn id="10" xr3:uid="{A309B30D-5E19-4938-9C4B-D4D34C3A1E7D}"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C8CEDC7-C794-4621-86B2-64EE23987A00}" name="Table14235678" displayName="Table14235678" ref="A14:I25" totalsRowShown="0" headerRowDxfId="116" dataDxfId="114" headerRowBorderDxfId="115" tableBorderDxfId="113">
  <tableColumns count="9">
    <tableColumn id="1" xr3:uid="{08121C89-7C01-4DF6-81FA-C89BBC6658E3}" name="Revenue or Expense Category" dataDxfId="112"/>
    <tableColumn id="3" xr3:uid="{ECC8DD4B-1D99-4990-B633-7F48EE28F048}" name="All Prior Fiscal Years" dataDxfId="111"/>
    <tableColumn id="4" xr3:uid="{66F7EB20-24B2-40E1-9E53-9B85042BC4DB}" name="Fiscal Year_x000a_2020" dataDxfId="110"/>
    <tableColumn id="5" xr3:uid="{9774A7DC-0972-49EB-BFB8-CD28CCFBBB67}" name="Fiscal Year_x000a_2021" dataDxfId="109"/>
    <tableColumn id="6" xr3:uid="{ECB3D7E9-98A6-4B89-B5F1-B4982F7AF08C}" name="Fiscal Year_x000a_2022" dataDxfId="108"/>
    <tableColumn id="7" xr3:uid="{140553A7-0344-4254-8AE1-643D6CF18EB7}" name="Fiscal Year_x000a_2023" dataDxfId="107"/>
    <tableColumn id="8" xr3:uid="{19E5C5DE-42ED-4CC4-8514-3F3F30BB1B38}" name="Fiscal Year_x000a_2024" dataDxfId="106"/>
    <tableColumn id="9" xr3:uid="{9E66AF43-7984-42F9-B92C-99D30367CDE4}" name="Fiscal Year  _x000a_2025 &amp; Future" dataDxfId="105"/>
    <tableColumn id="10" xr3:uid="{8BD0EE72-A9A5-4F78-A57C-E67BEEEAD316}" name="Total Revenue" dataDxfId="10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826A2C1-9D67-40AA-A5B5-F05F13E6166F}" name="Table1423567" displayName="Table1423567" ref="A14:I25" totalsRowShown="0" headerRowDxfId="103" dataDxfId="101" headerRowBorderDxfId="102" tableBorderDxfId="100">
  <tableColumns count="9">
    <tableColumn id="1" xr3:uid="{E622B3D9-4317-4483-B391-AA1D692586FF}" name="Revenue or Expense Category" dataDxfId="99"/>
    <tableColumn id="3" xr3:uid="{099BCE8D-CFCE-406D-A180-B7276BE2578C}" name="All Prior Fiscal Years" dataDxfId="98"/>
    <tableColumn id="4" xr3:uid="{6FDC2943-BC19-4CB7-8907-006823CD4043}" name="Fiscal Year_x000a_2020" dataDxfId="97"/>
    <tableColumn id="5" xr3:uid="{32EA0BD8-0E54-44B3-B776-605BF136F82A}" name="Fiscal Year_x000a_2021" dataDxfId="96"/>
    <tableColumn id="6" xr3:uid="{C28372DC-C151-47DA-AFCC-0A4775455C59}" name="Fiscal Year_x000a_2022" dataDxfId="95"/>
    <tableColumn id="7" xr3:uid="{5A8D4E7F-D2AF-4CC0-AD4E-E2177A0A859B}" name="Fiscal Year_x000a_2023" dataDxfId="94"/>
    <tableColumn id="8" xr3:uid="{76AE8F5D-3979-43EC-B4BF-C7110A95AEB2}" name="Fiscal Year_x000a_2024" dataDxfId="93"/>
    <tableColumn id="9" xr3:uid="{3F667ED1-C8A5-47F0-B016-F8AD8DA632CD}" name="Fiscal Year  _x000a_2025 &amp; Future" dataDxfId="92"/>
    <tableColumn id="10" xr3:uid="{A04414CD-6E86-4451-B29F-421DA25EDCD2}" name="Total Revenue" dataDxfId="9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CD993EC-F7A5-4498-9C81-D2002934B786}" name="Table142356" displayName="Table142356" ref="A14:I25" totalsRowShown="0" headerRowDxfId="90" dataDxfId="88" headerRowBorderDxfId="89" tableBorderDxfId="87">
  <tableColumns count="9">
    <tableColumn id="1" xr3:uid="{0E2EC3AF-182C-44E3-9BA6-0B0D0E749C55}" name="Revenue or Expense Category" dataDxfId="86"/>
    <tableColumn id="3" xr3:uid="{5C2B2D1E-28F2-40D7-BCF6-E86433B07C46}" name="All Prior Fiscal Years" dataDxfId="85"/>
    <tableColumn id="4" xr3:uid="{7CF2C4F5-6D85-4D12-8D1A-9F6B3BFA7B31}" name="Fiscal Year_x000a_2020" dataDxfId="84"/>
    <tableColumn id="5" xr3:uid="{F3D0702A-5A3C-42DA-9ABB-E798D82D92C8}" name="Fiscal Year_x000a_2021" dataDxfId="83"/>
    <tableColumn id="6" xr3:uid="{8AF225AE-3F7F-4CDC-87A1-5FBCB278BEAC}" name="Fiscal Year_x000a_2022" dataDxfId="82"/>
    <tableColumn id="7" xr3:uid="{F329D855-B9B9-4A44-A7B7-DD46ABE572CC}" name="Fiscal Year_x000a_2023" dataDxfId="81"/>
    <tableColumn id="8" xr3:uid="{4DCC2B67-2202-4098-8F01-8CAB409883EE}" name="Fiscal Year_x000a_2024" dataDxfId="80"/>
    <tableColumn id="9" xr3:uid="{5456B43A-CE6F-4E48-B97F-6BFB56008F94}" name="Fiscal Year  _x000a_2025 &amp; Future" dataDxfId="79"/>
    <tableColumn id="10" xr3:uid="{FB07E316-12CE-4EC2-B528-AE35A2C10461}" name="Total Revenue" dataDxfId="7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8AFC750-D041-43FD-8245-BF271DBA7CE3}" name="Table14235" displayName="Table14235" ref="A14:I25" totalsRowShown="0" headerRowDxfId="77" dataDxfId="75" headerRowBorderDxfId="76" tableBorderDxfId="74">
  <tableColumns count="9">
    <tableColumn id="1" xr3:uid="{D4804EA3-8974-44E7-B2D3-8D5E9751F9DF}" name="Revenue or Expense Category" dataDxfId="73"/>
    <tableColumn id="3" xr3:uid="{3C889495-97B6-4263-84CE-96D50E0BE4EA}" name="All Prior Fiscal Years" dataDxfId="72"/>
    <tableColumn id="4" xr3:uid="{042DCB34-2BC7-4ECB-9E13-E13F38E61787}" name="Fiscal Year_x000a_2020" dataDxfId="71"/>
    <tableColumn id="5" xr3:uid="{A6AB6C4D-C703-4130-AF41-628A3C7ECD7E}" name="Fiscal Year_x000a_2021" dataDxfId="70"/>
    <tableColumn id="6" xr3:uid="{79A91B36-94AC-4243-A909-ECB875A316FE}" name="Fiscal Year_x000a_2022" dataDxfId="69"/>
    <tableColumn id="7" xr3:uid="{FCFB4653-84BF-46CF-8A31-8A2F00599795}" name="Fiscal Year_x000a_2023" dataDxfId="68"/>
    <tableColumn id="8" xr3:uid="{790D7D11-DD19-4921-B31B-3765C0BE3873}" name="Fiscal Year_x000a_2024" dataDxfId="67"/>
    <tableColumn id="9" xr3:uid="{F3C65CAB-543E-43D1-A7F5-7CCA2E77B1B2}" name="Fiscal Year  _x000a_2025 &amp; Future" dataDxfId="66"/>
    <tableColumn id="10" xr3:uid="{DDBA2C75-60A1-448D-8D99-BDA9AAE92BD6}" name="Total Revenue" dataDxfId="6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4E87B2-E227-45C7-B3B6-8AD9BF301C2E}" name="Table1423" displayName="Table1423" ref="A14:I25" totalsRowShown="0" headerRowDxfId="64" dataDxfId="62" headerRowBorderDxfId="63" tableBorderDxfId="61">
  <tableColumns count="9">
    <tableColumn id="1" xr3:uid="{A7A4C810-C256-4E61-8386-5D48F0C0EF6E}" name="Revenue or Expense Category" dataDxfId="60"/>
    <tableColumn id="3" xr3:uid="{FCA1747B-79AB-427C-BAA1-B2E5265E2196}" name="All Prior Fiscal Years" dataDxfId="59"/>
    <tableColumn id="4" xr3:uid="{D96931C4-D8B0-4B0C-AC45-4A642C7AA895}" name="Fiscal Year_x000a_2020" dataDxfId="58"/>
    <tableColumn id="5" xr3:uid="{9D4140B2-A8F8-4CEF-B345-8288312514FF}" name="Fiscal Year_x000a_2021" dataDxfId="57"/>
    <tableColumn id="6" xr3:uid="{6C01EDE3-B330-4319-A199-69B81D6E5D7E}" name="Fiscal Year_x000a_2022" dataDxfId="56"/>
    <tableColumn id="7" xr3:uid="{6B689876-DF51-4BF0-9712-EB9A7D14572F}" name="Fiscal Year_x000a_2023" dataDxfId="55"/>
    <tableColumn id="8" xr3:uid="{EA1565F9-46A4-4E20-B8D8-DC475D524101}" name="Fiscal Year_x000a_2024" dataDxfId="54"/>
    <tableColumn id="9" xr3:uid="{09A86BE4-E53F-4CB2-B4FF-6D674596FB4C}" name="Fiscal Year  _x000a_2025 &amp; Future" dataDxfId="53"/>
    <tableColumn id="10" xr3:uid="{94255DCC-350A-4175-8BA6-A4700DC7960B}" name="Total Revenue" dataDxfId="5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F9BF74-017D-4850-931E-0AA6036E2F42}" name="Table142" displayName="Table142" ref="A14:I25" totalsRowShown="0" headerRowDxfId="51" dataDxfId="49" headerRowBorderDxfId="50" tableBorderDxfId="48">
  <tableColumns count="9">
    <tableColumn id="1" xr3:uid="{929B7D3B-1AAA-4490-B5FD-4E2ED7D61664}" name="Revenue or Expense Category" dataDxfId="47"/>
    <tableColumn id="3" xr3:uid="{A18B7ECC-C446-4AE9-A571-07274BB5106E}" name="All Prior Fiscal Years" dataDxfId="46"/>
    <tableColumn id="4" xr3:uid="{872C3C15-7F71-48CB-85D6-99706EEE6AFC}" name="Fiscal Year_x000a_2020" dataDxfId="45"/>
    <tableColumn id="5" xr3:uid="{6E935A6C-5158-4758-A789-EEA8DE3C4D57}" name="Fiscal Year_x000a_2021" dataDxfId="44"/>
    <tableColumn id="6" xr3:uid="{697324FA-8526-49F5-B649-9DDD527365EA}" name="Fiscal Year_x000a_2022" dataDxfId="43"/>
    <tableColumn id="7" xr3:uid="{7D2FB6D5-5857-46DF-AA18-05ED91130E4C}" name="Fiscal Year_x000a_2023" dataDxfId="42"/>
    <tableColumn id="8" xr3:uid="{C1F60606-1426-4ECF-8FDD-B14B9AA4FDE8}" name="Fiscal Year_x000a_2024" dataDxfId="41"/>
    <tableColumn id="9" xr3:uid="{8D98FCE8-0140-4A76-AC85-581B41205A79}" name="Fiscal Year  _x000a_2025 &amp; Future" dataDxfId="40"/>
    <tableColumn id="10" xr3:uid="{0A9872A6-D264-4B11-BE18-8D1CFF1B3ED2}" name="Total Revenue" dataDxfId="3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E6B8D5A-37F1-4A87-ADA6-9C9766EF0CCF}" name="Table1423567894" displayName="Table1423567894" ref="A14:I25" totalsRowShown="0" headerRowDxfId="38" dataDxfId="36" headerRowBorderDxfId="37" tableBorderDxfId="35">
  <tableColumns count="9">
    <tableColumn id="1" xr3:uid="{87CBD3D8-E93B-4343-A173-C157E5D501C6}" name="Revenue or Expense Category" dataDxfId="34"/>
    <tableColumn id="3" xr3:uid="{14D6BCD7-C978-4AA2-B8E7-5F1DB15D196C}" name="All Prior Fiscal Years" dataDxfId="33"/>
    <tableColumn id="4" xr3:uid="{6A66BCCC-D309-4232-A237-9B50C369DCFE}" name="Fiscal Year_x000a_2020" dataDxfId="32"/>
    <tableColumn id="5" xr3:uid="{CFA2D412-F89C-4FEC-BCF0-EB788CC6C4B7}" name="Fiscal Year_x000a_2021" dataDxfId="31"/>
    <tableColumn id="6" xr3:uid="{04B2EE22-0CA8-424B-AE78-46CD5E3BC5DC}" name="Fiscal Year_x000a_2022" dataDxfId="30"/>
    <tableColumn id="7" xr3:uid="{6199BCF3-818F-4C71-A9B6-BDA2369F4793}" name="Fiscal Year_x000a_2023" dataDxfId="29"/>
    <tableColumn id="8" xr3:uid="{87F90035-8AB7-445C-9C34-7C21C208BD10}" name="Fiscal Year_x000a_2024" dataDxfId="28"/>
    <tableColumn id="9" xr3:uid="{C8D2D413-77B3-4440-95B2-D64A99DDD481}" name="Fiscal Year  _x000a_2025 &amp; Future" dataDxfId="27"/>
    <tableColumn id="10" xr3:uid="{88653B6A-CC04-43CA-B8E8-F6EB117F8CE8}"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13029A3-6006-4018-AC6C-E08305DAB495}" name="Table142356789411" displayName="Table142356789411" ref="A14:I25" totalsRowShown="0" headerRowDxfId="25" dataDxfId="23" headerRowBorderDxfId="24" tableBorderDxfId="22">
  <tableColumns count="9">
    <tableColumn id="1" xr3:uid="{E1B508F5-F5DC-4737-B92B-FD96F47F48D5}" name="Revenue or Expense Category" dataDxfId="21"/>
    <tableColumn id="3" xr3:uid="{0EF331B2-03A8-4023-BA52-61656DBBF0BC}" name="All Prior Fiscal Years" dataDxfId="20"/>
    <tableColumn id="4" xr3:uid="{1ADD8486-00FB-4664-874D-41D19C295D16}" name="Fiscal Year_x000a_2020" dataDxfId="19"/>
    <tableColumn id="5" xr3:uid="{F04C30EE-3ECD-4D88-900D-FD1A2FCE2BFE}" name="Fiscal Year_x000a_2021" dataDxfId="18"/>
    <tableColumn id="6" xr3:uid="{F0350C00-67E7-417D-B591-68FEB7303A5F}" name="Fiscal Year_x000a_2022" dataDxfId="17"/>
    <tableColumn id="7" xr3:uid="{7A2EB4F1-28FD-4CB9-B475-B89A54FE2F88}" name="Fiscal Year_x000a_2023" dataDxfId="16"/>
    <tableColumn id="8" xr3:uid="{9B19DE19-FE1A-42A9-BB76-7BEA53779AFB}" name="Fiscal Year_x000a_2024" dataDxfId="15"/>
    <tableColumn id="9" xr3:uid="{E38AAA7B-7180-4080-A5A1-2326F4F7FDCB}" name="Fiscal Year  _x000a_2025 &amp; Future" dataDxfId="14"/>
    <tableColumn id="10" xr3:uid="{0CF9BA6B-CB93-4DB6-B69B-B05DCB57B464}"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2CB6F-4FCA-428C-A61F-B969A701F442}">
  <dimension ref="A1:I30"/>
  <sheetViews>
    <sheetView view="pageBreakPreview" zoomScaleNormal="100" zoomScaleSheetLayoutView="100" workbookViewId="0">
      <selection activeCell="A9" sqref="A9:I13"/>
    </sheetView>
  </sheetViews>
  <sheetFormatPr defaultRowHeight="15" x14ac:dyDescent="0.25"/>
  <cols>
    <col min="1" max="1" width="29.42578125" style="9" customWidth="1"/>
    <col min="2" max="2" width="12.7109375" style="9" customWidth="1"/>
    <col min="3" max="3" width="12" style="9" customWidth="1"/>
    <col min="4" max="4" width="9.7109375" style="9" customWidth="1"/>
    <col min="5" max="5" width="11.28515625" style="9" customWidth="1"/>
    <col min="6" max="6" width="9.85546875" style="9" customWidth="1"/>
    <col min="7" max="7" width="9.7109375" style="9" customWidth="1"/>
    <col min="8" max="8" width="14" style="9" customWidth="1"/>
    <col min="9" max="9" width="12" style="9" customWidth="1"/>
  </cols>
  <sheetData>
    <row r="1" spans="1:9" ht="18.75" x14ac:dyDescent="0.25">
      <c r="A1" s="15" t="s">
        <v>19</v>
      </c>
      <c r="B1" s="11"/>
      <c r="C1" s="11"/>
      <c r="D1" s="11"/>
      <c r="E1" s="11"/>
      <c r="F1" s="11"/>
      <c r="G1" s="11"/>
      <c r="H1" s="11"/>
      <c r="I1" s="11"/>
    </row>
    <row r="2" spans="1:9" ht="15.75" x14ac:dyDescent="0.25">
      <c r="A2" s="15" t="s">
        <v>55</v>
      </c>
      <c r="B2" s="3"/>
      <c r="C2" s="3"/>
      <c r="D2" s="3"/>
      <c r="E2" s="3"/>
      <c r="F2" s="12"/>
      <c r="G2" s="12"/>
      <c r="H2" s="12"/>
      <c r="I2" s="12"/>
    </row>
    <row r="3" spans="1:9" ht="15.75" x14ac:dyDescent="0.25">
      <c r="A3" s="22" t="s">
        <v>70</v>
      </c>
      <c r="B3" s="3"/>
      <c r="C3" s="3"/>
      <c r="D3" s="3"/>
      <c r="E3" s="3"/>
      <c r="F3" s="12"/>
      <c r="G3" s="12"/>
      <c r="H3" s="12"/>
      <c r="I3" s="12"/>
    </row>
    <row r="4" spans="1:9" x14ac:dyDescent="0.25">
      <c r="A4" s="25" t="s">
        <v>72</v>
      </c>
      <c r="B4" s="3"/>
      <c r="C4" s="3"/>
      <c r="D4" s="3"/>
      <c r="E4" s="3"/>
      <c r="F4" s="12"/>
      <c r="G4" s="12"/>
      <c r="H4" s="12"/>
      <c r="I4" s="12"/>
    </row>
    <row r="5" spans="1:9" x14ac:dyDescent="0.25">
      <c r="A5" s="3" t="s">
        <v>38</v>
      </c>
      <c r="B5" s="3"/>
      <c r="C5" s="3"/>
      <c r="D5" s="3"/>
      <c r="E5" s="3"/>
      <c r="F5" s="12"/>
      <c r="G5" s="12"/>
      <c r="H5" s="12"/>
      <c r="I5" s="12"/>
    </row>
    <row r="6" spans="1:9" x14ac:dyDescent="0.25">
      <c r="A6" s="3" t="s">
        <v>22</v>
      </c>
      <c r="B6" s="3"/>
      <c r="C6" s="3"/>
      <c r="D6" s="3"/>
      <c r="E6" s="3"/>
      <c r="F6" s="12"/>
      <c r="G6" s="12"/>
      <c r="H6" s="12"/>
      <c r="I6" s="12"/>
    </row>
    <row r="7" spans="1:9" x14ac:dyDescent="0.25">
      <c r="A7" s="3" t="s">
        <v>48</v>
      </c>
      <c r="B7" s="3"/>
      <c r="C7" s="3"/>
      <c r="D7" s="3"/>
      <c r="E7" s="3"/>
      <c r="F7" s="12"/>
      <c r="G7" s="12"/>
      <c r="H7" s="12"/>
      <c r="I7" s="12"/>
    </row>
    <row r="8" spans="1:9" x14ac:dyDescent="0.25">
      <c r="A8" s="5" t="s">
        <v>5</v>
      </c>
      <c r="B8" s="4"/>
      <c r="C8" s="3"/>
      <c r="D8" s="3"/>
      <c r="E8" s="3"/>
      <c r="F8" s="12"/>
      <c r="G8" s="12"/>
      <c r="H8" s="12"/>
      <c r="I8" s="12"/>
    </row>
    <row r="9" spans="1:9" x14ac:dyDescent="0.25">
      <c r="A9" s="31" t="s">
        <v>27</v>
      </c>
      <c r="B9" s="31"/>
      <c r="C9" s="31"/>
      <c r="D9" s="31"/>
      <c r="E9" s="31"/>
      <c r="F9" s="31"/>
      <c r="G9" s="31"/>
      <c r="H9" s="31"/>
      <c r="I9" s="31"/>
    </row>
    <row r="10" spans="1:9" x14ac:dyDescent="0.25">
      <c r="A10" s="31"/>
      <c r="B10" s="31"/>
      <c r="C10" s="31"/>
      <c r="D10" s="31"/>
      <c r="E10" s="31"/>
      <c r="F10" s="31"/>
      <c r="G10" s="31"/>
      <c r="H10" s="31"/>
      <c r="I10" s="31"/>
    </row>
    <row r="11" spans="1:9" x14ac:dyDescent="0.25">
      <c r="A11" s="31"/>
      <c r="B11" s="31"/>
      <c r="C11" s="31"/>
      <c r="D11" s="31"/>
      <c r="E11" s="31"/>
      <c r="F11" s="31"/>
      <c r="G11" s="31"/>
      <c r="H11" s="31"/>
      <c r="I11" s="31"/>
    </row>
    <row r="12" spans="1:9" x14ac:dyDescent="0.25">
      <c r="A12" s="31"/>
      <c r="B12" s="31"/>
      <c r="C12" s="31"/>
      <c r="D12" s="31"/>
      <c r="E12" s="31"/>
      <c r="F12" s="31"/>
      <c r="G12" s="31"/>
      <c r="H12" s="31"/>
      <c r="I12" s="31"/>
    </row>
    <row r="13" spans="1:9" x14ac:dyDescent="0.25">
      <c r="A13" s="31"/>
      <c r="B13" s="31"/>
      <c r="C13" s="31"/>
      <c r="D13" s="31"/>
      <c r="E13" s="31"/>
      <c r="F13" s="31"/>
      <c r="G13" s="31"/>
      <c r="H13" s="31"/>
      <c r="I13" s="31"/>
    </row>
    <row r="14" spans="1:9" ht="25.5" x14ac:dyDescent="0.25">
      <c r="A14" s="17" t="s">
        <v>4</v>
      </c>
      <c r="B14" s="18" t="s">
        <v>1</v>
      </c>
      <c r="C14" s="18" t="s">
        <v>13</v>
      </c>
      <c r="D14" s="18" t="s">
        <v>14</v>
      </c>
      <c r="E14" s="18" t="s">
        <v>15</v>
      </c>
      <c r="F14" s="18" t="s">
        <v>16</v>
      </c>
      <c r="G14" s="18" t="s">
        <v>17</v>
      </c>
      <c r="H14" s="19" t="s">
        <v>18</v>
      </c>
      <c r="I14" s="19" t="s">
        <v>2</v>
      </c>
    </row>
    <row r="15" spans="1:9" ht="15" customHeight="1" x14ac:dyDescent="0.25">
      <c r="A15" s="21" t="s">
        <v>21</v>
      </c>
      <c r="B15" s="21">
        <v>1476271</v>
      </c>
      <c r="C15" s="21">
        <v>0</v>
      </c>
      <c r="D15" s="21">
        <v>0</v>
      </c>
      <c r="E15" s="21">
        <v>0</v>
      </c>
      <c r="F15" s="21">
        <v>0</v>
      </c>
      <c r="G15" s="21">
        <v>0</v>
      </c>
      <c r="H15" s="21">
        <v>0</v>
      </c>
      <c r="I15" s="21">
        <f>Table142356789[[#This Row],[All Prior Fiscal Years]]</f>
        <v>1476271</v>
      </c>
    </row>
    <row r="16" spans="1:9" x14ac:dyDescent="0.25">
      <c r="A16" s="21" t="s">
        <v>6</v>
      </c>
      <c r="B16" s="21">
        <v>0</v>
      </c>
      <c r="C16" s="21">
        <v>0</v>
      </c>
      <c r="D16" s="21">
        <v>0</v>
      </c>
      <c r="E16" s="21">
        <v>0</v>
      </c>
      <c r="F16" s="21">
        <v>0</v>
      </c>
      <c r="G16" s="21">
        <v>0</v>
      </c>
      <c r="H16" s="21">
        <v>0</v>
      </c>
      <c r="I16" s="21">
        <f t="shared" ref="I16:I24" si="0">SUM(B16:H16)</f>
        <v>0</v>
      </c>
    </row>
    <row r="17" spans="1:9" x14ac:dyDescent="0.25">
      <c r="A17" s="21" t="s">
        <v>3</v>
      </c>
      <c r="B17" s="21">
        <v>0</v>
      </c>
      <c r="C17" s="21">
        <v>0</v>
      </c>
      <c r="D17" s="21">
        <v>0</v>
      </c>
      <c r="E17" s="21">
        <v>0</v>
      </c>
      <c r="F17" s="21">
        <v>0</v>
      </c>
      <c r="G17" s="21">
        <v>0</v>
      </c>
      <c r="H17" s="21">
        <v>0</v>
      </c>
      <c r="I17" s="21">
        <f t="shared" si="0"/>
        <v>0</v>
      </c>
    </row>
    <row r="18" spans="1:9" x14ac:dyDescent="0.25">
      <c r="A18" s="21" t="s">
        <v>7</v>
      </c>
      <c r="B18" s="21">
        <v>0</v>
      </c>
      <c r="C18" s="21">
        <v>0</v>
      </c>
      <c r="D18" s="21">
        <v>0</v>
      </c>
      <c r="E18" s="21">
        <v>0</v>
      </c>
      <c r="F18" s="21">
        <v>0</v>
      </c>
      <c r="G18" s="21">
        <v>0</v>
      </c>
      <c r="H18" s="21">
        <v>0</v>
      </c>
      <c r="I18" s="21">
        <f t="shared" si="0"/>
        <v>0</v>
      </c>
    </row>
    <row r="19" spans="1:9" x14ac:dyDescent="0.25">
      <c r="A19" s="21" t="s">
        <v>8</v>
      </c>
      <c r="B19" s="21">
        <v>0</v>
      </c>
      <c r="C19" s="21">
        <v>0</v>
      </c>
      <c r="D19" s="21">
        <v>0</v>
      </c>
      <c r="E19" s="21">
        <v>0</v>
      </c>
      <c r="F19" s="21">
        <v>0</v>
      </c>
      <c r="G19" s="21">
        <v>0</v>
      </c>
      <c r="H19" s="21">
        <v>0</v>
      </c>
      <c r="I19" s="21">
        <f t="shared" si="0"/>
        <v>0</v>
      </c>
    </row>
    <row r="20" spans="1:9" ht="15" customHeight="1" x14ac:dyDescent="0.25">
      <c r="A20" s="16" t="s">
        <v>2</v>
      </c>
      <c r="B20" s="20">
        <f>B15</f>
        <v>1476271</v>
      </c>
      <c r="C20" s="20">
        <f t="shared" ref="C20:H20" si="1">SUM(C15:C19)</f>
        <v>0</v>
      </c>
      <c r="D20" s="20">
        <f t="shared" si="1"/>
        <v>0</v>
      </c>
      <c r="E20" s="20">
        <f t="shared" si="1"/>
        <v>0</v>
      </c>
      <c r="F20" s="20">
        <f t="shared" si="1"/>
        <v>0</v>
      </c>
      <c r="G20" s="20">
        <f t="shared" si="1"/>
        <v>0</v>
      </c>
      <c r="H20" s="20">
        <f t="shared" si="1"/>
        <v>0</v>
      </c>
      <c r="I20" s="20">
        <f>Table142356789[[#This Row],[All Prior Fiscal Years]]</f>
        <v>1476271</v>
      </c>
    </row>
    <row r="21" spans="1:9" ht="15" customHeight="1" x14ac:dyDescent="0.25">
      <c r="A21" s="21" t="s">
        <v>12</v>
      </c>
      <c r="B21" s="21">
        <v>0</v>
      </c>
      <c r="C21" s="21">
        <v>0</v>
      </c>
      <c r="D21" s="21">
        <v>0</v>
      </c>
      <c r="E21" s="21">
        <v>0</v>
      </c>
      <c r="F21" s="21">
        <v>0</v>
      </c>
      <c r="G21" s="21">
        <v>0</v>
      </c>
      <c r="H21" s="21">
        <v>0</v>
      </c>
      <c r="I21" s="21">
        <f t="shared" si="0"/>
        <v>0</v>
      </c>
    </row>
    <row r="22" spans="1:9" x14ac:dyDescent="0.25">
      <c r="A22" s="21" t="s">
        <v>9</v>
      </c>
      <c r="B22" s="24">
        <v>29640</v>
      </c>
      <c r="C22" s="21">
        <v>4360</v>
      </c>
      <c r="D22" s="21">
        <v>0</v>
      </c>
      <c r="E22" s="21">
        <v>0</v>
      </c>
      <c r="F22" s="21">
        <v>0</v>
      </c>
      <c r="G22" s="21">
        <v>0</v>
      </c>
      <c r="H22" s="21">
        <v>0</v>
      </c>
      <c r="I22" s="21">
        <f>B22+C22</f>
        <v>34000</v>
      </c>
    </row>
    <row r="23" spans="1:9" x14ac:dyDescent="0.25">
      <c r="A23" s="21" t="s">
        <v>10</v>
      </c>
      <c r="B23" s="21">
        <v>0</v>
      </c>
      <c r="C23" s="21">
        <v>10000</v>
      </c>
      <c r="D23" s="21">
        <f>1010000+422271</f>
        <v>1432271</v>
      </c>
      <c r="E23" s="21">
        <v>0</v>
      </c>
      <c r="F23" s="21">
        <v>0</v>
      </c>
      <c r="G23" s="21">
        <v>0</v>
      </c>
      <c r="H23" s="21">
        <v>0</v>
      </c>
      <c r="I23" s="21">
        <f>SUM(Table142356789[[#This Row],[Fiscal Year
2020]:[Fiscal Year
2021]])</f>
        <v>1442271</v>
      </c>
    </row>
    <row r="24" spans="1:9" x14ac:dyDescent="0.25">
      <c r="A24" s="21" t="s">
        <v>11</v>
      </c>
      <c r="B24" s="21">
        <v>0</v>
      </c>
      <c r="C24" s="21">
        <v>0</v>
      </c>
      <c r="D24" s="21">
        <v>0</v>
      </c>
      <c r="E24" s="21">
        <v>0</v>
      </c>
      <c r="F24" s="21">
        <v>0</v>
      </c>
      <c r="G24" s="21">
        <v>0</v>
      </c>
      <c r="H24" s="21">
        <v>0</v>
      </c>
      <c r="I24" s="21">
        <f t="shared" si="0"/>
        <v>0</v>
      </c>
    </row>
    <row r="25" spans="1:9" x14ac:dyDescent="0.25">
      <c r="A25" s="16" t="s">
        <v>0</v>
      </c>
      <c r="B25" s="20">
        <v>29640</v>
      </c>
      <c r="C25" s="20">
        <v>14360</v>
      </c>
      <c r="D25" s="20">
        <f t="shared" ref="D25:H25" si="2">SUM(D21:D24)</f>
        <v>1432271</v>
      </c>
      <c r="E25" s="20">
        <f t="shared" si="2"/>
        <v>0</v>
      </c>
      <c r="F25" s="20">
        <f t="shared" si="2"/>
        <v>0</v>
      </c>
      <c r="G25" s="20">
        <f t="shared" si="2"/>
        <v>0</v>
      </c>
      <c r="H25" s="20">
        <f t="shared" si="2"/>
        <v>0</v>
      </c>
      <c r="I25" s="20">
        <f>SUM(Table142356789[[#This Row],[All Prior Fiscal Years]:[Fiscal Year
2021]])</f>
        <v>1476271</v>
      </c>
    </row>
    <row r="26" spans="1:9" x14ac:dyDescent="0.25">
      <c r="A26" s="6"/>
      <c r="B26" s="6"/>
      <c r="C26" s="6"/>
      <c r="D26" s="6"/>
      <c r="E26" s="6"/>
      <c r="F26" s="7"/>
      <c r="G26" s="7"/>
      <c r="H26" s="2"/>
      <c r="I26" s="1"/>
    </row>
    <row r="27" spans="1:9" ht="13.5" customHeight="1" x14ac:dyDescent="0.25">
      <c r="A27" s="14"/>
      <c r="B27" s="14"/>
      <c r="C27" s="21"/>
      <c r="D27" s="21"/>
      <c r="E27" s="21"/>
      <c r="F27" s="21"/>
      <c r="G27" s="21"/>
      <c r="H27" s="21"/>
      <c r="I27" s="21"/>
    </row>
    <row r="28" spans="1:9" ht="13.5" customHeight="1" x14ac:dyDescent="0.25">
      <c r="A28" s="14"/>
      <c r="B28" s="14"/>
      <c r="C28" s="21"/>
      <c r="D28" s="21"/>
      <c r="E28" s="21"/>
      <c r="F28" s="21"/>
      <c r="G28" s="21"/>
      <c r="H28" s="21"/>
      <c r="I28" s="21"/>
    </row>
    <row r="29" spans="1:9" ht="13.5" customHeight="1" x14ac:dyDescent="0.25">
      <c r="A29" s="21"/>
      <c r="B29" s="21"/>
      <c r="C29" s="21"/>
      <c r="D29" s="21"/>
      <c r="E29" s="21"/>
      <c r="F29" s="21"/>
      <c r="G29" s="21"/>
      <c r="H29" s="21"/>
      <c r="I29" s="21"/>
    </row>
    <row r="30" spans="1:9" ht="13.5" customHeight="1" x14ac:dyDescent="0.25">
      <c r="A30" s="21"/>
      <c r="B30" s="21"/>
      <c r="C30" s="21"/>
      <c r="D30" s="21"/>
      <c r="E30" s="21"/>
      <c r="F30" s="21"/>
      <c r="G30" s="21"/>
      <c r="H30" s="21"/>
      <c r="I30" s="21"/>
    </row>
  </sheetData>
  <mergeCells count="1">
    <mergeCell ref="A9:I13"/>
  </mergeCells>
  <pageMargins left="0.75" right="0.75" top="0.75" bottom="0.75" header="0.3" footer="0.3"/>
  <pageSetup orientation="landscape" verticalDpi="12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EC2FF-09BC-413B-B677-918D5856AE63}">
  <dimension ref="A1:I28"/>
  <sheetViews>
    <sheetView tabSelected="1" view="pageBreakPreview" zoomScaleNormal="100" zoomScaleSheetLayoutView="100" workbookViewId="0">
      <selection activeCell="A9" sqref="A9:I13"/>
    </sheetView>
  </sheetViews>
  <sheetFormatPr defaultRowHeight="15" x14ac:dyDescent="0.25"/>
  <cols>
    <col min="1" max="1" width="29.42578125" style="9" customWidth="1"/>
    <col min="2" max="2" width="12.7109375" style="9" customWidth="1"/>
    <col min="3" max="3" width="12" style="9" customWidth="1"/>
    <col min="4" max="4" width="9.7109375" style="9" customWidth="1"/>
    <col min="5" max="5" width="11.28515625" style="9" customWidth="1"/>
    <col min="6" max="6" width="9.85546875" style="9" customWidth="1"/>
    <col min="7" max="7" width="9.7109375" style="9" customWidth="1"/>
    <col min="8" max="8" width="14" style="9" customWidth="1"/>
    <col min="9" max="9" width="12" style="9" customWidth="1"/>
  </cols>
  <sheetData>
    <row r="1" spans="1:9" ht="18.75" x14ac:dyDescent="0.25">
      <c r="A1" s="15" t="s">
        <v>19</v>
      </c>
      <c r="B1" s="11"/>
      <c r="C1" s="11"/>
      <c r="D1" s="11"/>
      <c r="E1" s="11"/>
      <c r="F1" s="11"/>
      <c r="G1" s="11"/>
      <c r="H1" s="11"/>
      <c r="I1" s="11"/>
    </row>
    <row r="2" spans="1:9" ht="18.75" x14ac:dyDescent="0.25">
      <c r="A2" s="22" t="s">
        <v>56</v>
      </c>
      <c r="B2" s="11"/>
      <c r="C2" s="11"/>
      <c r="D2" s="11"/>
      <c r="E2" s="11"/>
      <c r="F2" s="11"/>
      <c r="G2" s="11"/>
      <c r="H2" s="11"/>
      <c r="I2" s="11"/>
    </row>
    <row r="3" spans="1:9" ht="15.75" x14ac:dyDescent="0.25">
      <c r="A3" s="22" t="s">
        <v>61</v>
      </c>
      <c r="B3" s="3"/>
      <c r="C3" s="3"/>
      <c r="D3" s="3"/>
      <c r="E3" s="3"/>
      <c r="F3" s="12"/>
      <c r="G3" s="12"/>
      <c r="H3" s="12"/>
      <c r="I3" s="12"/>
    </row>
    <row r="4" spans="1:9" ht="15.75" x14ac:dyDescent="0.25">
      <c r="A4" s="30" t="s">
        <v>57</v>
      </c>
      <c r="B4" s="3"/>
      <c r="C4" s="3"/>
      <c r="D4" s="3"/>
      <c r="E4" s="3"/>
      <c r="F4" s="12"/>
      <c r="G4" s="12"/>
      <c r="H4" s="12"/>
      <c r="I4" s="12"/>
    </row>
    <row r="5" spans="1:9" x14ac:dyDescent="0.25">
      <c r="A5" s="3" t="s">
        <v>43</v>
      </c>
      <c r="B5" s="3"/>
      <c r="C5" s="3"/>
      <c r="D5" s="3"/>
      <c r="E5" s="3"/>
      <c r="F5" s="12"/>
      <c r="G5" s="12"/>
      <c r="H5" s="12"/>
      <c r="I5" s="12"/>
    </row>
    <row r="6" spans="1:9" x14ac:dyDescent="0.25">
      <c r="A6" s="3" t="s">
        <v>44</v>
      </c>
      <c r="B6" s="3"/>
      <c r="C6" s="3"/>
      <c r="D6" s="3"/>
      <c r="E6" s="3"/>
      <c r="F6" s="12"/>
      <c r="G6" s="12"/>
      <c r="H6" s="12"/>
      <c r="I6" s="12"/>
    </row>
    <row r="7" spans="1:9" x14ac:dyDescent="0.25">
      <c r="A7" s="3" t="s">
        <v>20</v>
      </c>
      <c r="B7" s="3"/>
      <c r="C7" s="3"/>
      <c r="D7" s="3"/>
      <c r="E7" s="3"/>
      <c r="F7" s="12"/>
      <c r="G7" s="12"/>
      <c r="H7" s="12"/>
      <c r="I7" s="12"/>
    </row>
    <row r="8" spans="1:9" x14ac:dyDescent="0.25">
      <c r="A8" s="5" t="s">
        <v>5</v>
      </c>
      <c r="B8" s="4"/>
      <c r="C8" s="3"/>
      <c r="D8" s="3"/>
      <c r="E8" s="3"/>
      <c r="F8" s="12"/>
      <c r="G8" s="12"/>
      <c r="H8" s="12"/>
      <c r="I8" s="12"/>
    </row>
    <row r="9" spans="1:9" x14ac:dyDescent="0.25">
      <c r="A9" s="31" t="s">
        <v>50</v>
      </c>
      <c r="B9" s="31"/>
      <c r="C9" s="31"/>
      <c r="D9" s="31"/>
      <c r="E9" s="31"/>
      <c r="F9" s="31"/>
      <c r="G9" s="31"/>
      <c r="H9" s="31"/>
      <c r="I9" s="31"/>
    </row>
    <row r="10" spans="1:9" x14ac:dyDescent="0.25">
      <c r="A10" s="31"/>
      <c r="B10" s="31"/>
      <c r="C10" s="31"/>
      <c r="D10" s="31"/>
      <c r="E10" s="31"/>
      <c r="F10" s="31"/>
      <c r="G10" s="31"/>
      <c r="H10" s="31"/>
      <c r="I10" s="31"/>
    </row>
    <row r="11" spans="1:9" x14ac:dyDescent="0.25">
      <c r="A11" s="31"/>
      <c r="B11" s="31"/>
      <c r="C11" s="31"/>
      <c r="D11" s="31"/>
      <c r="E11" s="31"/>
      <c r="F11" s="31"/>
      <c r="G11" s="31"/>
      <c r="H11" s="31"/>
      <c r="I11" s="31"/>
    </row>
    <row r="12" spans="1:9" x14ac:dyDescent="0.25">
      <c r="A12" s="31"/>
      <c r="B12" s="31"/>
      <c r="C12" s="31"/>
      <c r="D12" s="31"/>
      <c r="E12" s="31"/>
      <c r="F12" s="31"/>
      <c r="G12" s="31"/>
      <c r="H12" s="31"/>
      <c r="I12" s="31"/>
    </row>
    <row r="13" spans="1:9" ht="26.45" customHeight="1" x14ac:dyDescent="0.25">
      <c r="A13" s="31"/>
      <c r="B13" s="31"/>
      <c r="C13" s="31"/>
      <c r="D13" s="31"/>
      <c r="E13" s="31"/>
      <c r="F13" s="31"/>
      <c r="G13" s="31"/>
      <c r="H13" s="31"/>
      <c r="I13" s="31"/>
    </row>
    <row r="14" spans="1:9" ht="25.5" x14ac:dyDescent="0.25">
      <c r="A14" s="17" t="s">
        <v>4</v>
      </c>
      <c r="B14" s="18" t="s">
        <v>1</v>
      </c>
      <c r="C14" s="18" t="s">
        <v>29</v>
      </c>
      <c r="D14" s="18" t="s">
        <v>30</v>
      </c>
      <c r="E14" s="18" t="s">
        <v>31</v>
      </c>
      <c r="F14" s="18" t="s">
        <v>32</v>
      </c>
      <c r="G14" s="18" t="s">
        <v>34</v>
      </c>
      <c r="H14" s="19" t="s">
        <v>18</v>
      </c>
      <c r="I14" s="19" t="s">
        <v>2</v>
      </c>
    </row>
    <row r="15" spans="1:9" ht="15" customHeight="1" x14ac:dyDescent="0.25">
      <c r="A15" s="29" t="s">
        <v>21</v>
      </c>
      <c r="B15" s="29">
        <v>325000</v>
      </c>
      <c r="C15" s="29">
        <v>34766</v>
      </c>
      <c r="D15" s="29">
        <v>0</v>
      </c>
      <c r="E15" s="29">
        <v>700000</v>
      </c>
      <c r="F15" s="29">
        <v>800000</v>
      </c>
      <c r="G15" s="29">
        <v>0</v>
      </c>
      <c r="H15" s="29">
        <v>0</v>
      </c>
      <c r="I15" s="29">
        <f>SUM(B15:H15)</f>
        <v>1859766</v>
      </c>
    </row>
    <row r="16" spans="1:9" x14ac:dyDescent="0.25">
      <c r="A16" s="29" t="s">
        <v>6</v>
      </c>
      <c r="B16" s="29">
        <v>0</v>
      </c>
      <c r="C16" s="29">
        <v>0</v>
      </c>
      <c r="D16" s="29">
        <v>0</v>
      </c>
      <c r="E16" s="29">
        <v>0</v>
      </c>
      <c r="F16" s="29">
        <v>0</v>
      </c>
      <c r="G16" s="29">
        <v>0</v>
      </c>
      <c r="H16" s="29">
        <v>0</v>
      </c>
      <c r="I16" s="29">
        <f t="shared" ref="I16" si="0">SUM(B16:H16)</f>
        <v>0</v>
      </c>
    </row>
    <row r="17" spans="1:9" x14ac:dyDescent="0.25">
      <c r="A17" s="29" t="s">
        <v>3</v>
      </c>
      <c r="B17" s="29">
        <v>0</v>
      </c>
      <c r="C17" s="29">
        <v>0</v>
      </c>
      <c r="D17" s="29">
        <v>0</v>
      </c>
      <c r="E17" s="29">
        <v>0</v>
      </c>
      <c r="F17" s="29">
        <v>0</v>
      </c>
      <c r="G17" s="29">
        <v>0</v>
      </c>
      <c r="H17" s="29">
        <v>0</v>
      </c>
      <c r="I17" s="29">
        <f>SUM(B17:H17)</f>
        <v>0</v>
      </c>
    </row>
    <row r="18" spans="1:9" x14ac:dyDescent="0.25">
      <c r="A18" s="29" t="s">
        <v>7</v>
      </c>
      <c r="B18" s="29">
        <v>0</v>
      </c>
      <c r="C18" s="29">
        <v>0</v>
      </c>
      <c r="D18" s="29">
        <v>0</v>
      </c>
      <c r="E18" s="29">
        <v>0</v>
      </c>
      <c r="F18" s="29">
        <v>0</v>
      </c>
      <c r="G18" s="29">
        <v>0</v>
      </c>
      <c r="H18" s="29">
        <v>0</v>
      </c>
      <c r="I18" s="29" t="s">
        <v>33</v>
      </c>
    </row>
    <row r="19" spans="1:9" x14ac:dyDescent="0.25">
      <c r="A19" s="29" t="s">
        <v>8</v>
      </c>
      <c r="B19" s="29">
        <v>0</v>
      </c>
      <c r="C19" s="29">
        <v>0</v>
      </c>
      <c r="D19" s="29">
        <v>0</v>
      </c>
      <c r="E19" s="29">
        <v>0</v>
      </c>
      <c r="F19" s="29">
        <v>0</v>
      </c>
      <c r="G19" s="29">
        <v>0</v>
      </c>
      <c r="H19" s="29">
        <v>0</v>
      </c>
      <c r="I19" s="29">
        <f t="shared" ref="I19:I24" si="1">SUM(B19:H19)</f>
        <v>0</v>
      </c>
    </row>
    <row r="20" spans="1:9" ht="15" customHeight="1" x14ac:dyDescent="0.25">
      <c r="A20" s="16" t="s">
        <v>2</v>
      </c>
      <c r="B20" s="20">
        <f>SUM(B15:B19)</f>
        <v>325000</v>
      </c>
      <c r="C20" s="20">
        <f>SUM(C15:C19)</f>
        <v>34766</v>
      </c>
      <c r="D20" s="20">
        <v>0</v>
      </c>
      <c r="E20" s="20">
        <f>SUM(E15:E19)</f>
        <v>700000</v>
      </c>
      <c r="F20" s="20">
        <f>SUM(F15:F19)</f>
        <v>800000</v>
      </c>
      <c r="G20" s="20">
        <f t="shared" ref="G20:H20" si="2">SUM(G15:G19)</f>
        <v>0</v>
      </c>
      <c r="H20" s="20">
        <f t="shared" si="2"/>
        <v>0</v>
      </c>
      <c r="I20" s="20">
        <f>SUM(B20:H20)</f>
        <v>1859766</v>
      </c>
    </row>
    <row r="21" spans="1:9" ht="15" customHeight="1" x14ac:dyDescent="0.25">
      <c r="A21" s="29" t="s">
        <v>12</v>
      </c>
      <c r="B21" s="29">
        <v>0</v>
      </c>
      <c r="C21" s="29">
        <v>0</v>
      </c>
      <c r="D21" s="29">
        <v>0</v>
      </c>
      <c r="E21" s="29">
        <v>1000000</v>
      </c>
      <c r="F21" s="29">
        <v>0</v>
      </c>
      <c r="G21" s="29">
        <v>0</v>
      </c>
      <c r="H21" s="29">
        <v>0</v>
      </c>
      <c r="I21" s="29">
        <f>SUM(B21:H21)</f>
        <v>1000000</v>
      </c>
    </row>
    <row r="22" spans="1:9" x14ac:dyDescent="0.25">
      <c r="A22" s="29" t="s">
        <v>9</v>
      </c>
      <c r="B22" s="24">
        <v>0</v>
      </c>
      <c r="C22" s="29">
        <v>0</v>
      </c>
      <c r="D22" s="29">
        <v>84766</v>
      </c>
      <c r="E22" s="29">
        <v>0</v>
      </c>
      <c r="F22" s="29">
        <v>0</v>
      </c>
      <c r="G22" s="29">
        <v>0</v>
      </c>
      <c r="H22" s="29">
        <v>0</v>
      </c>
      <c r="I22" s="29">
        <f>SUM(B22:H22)</f>
        <v>84766</v>
      </c>
    </row>
    <row r="23" spans="1:9" x14ac:dyDescent="0.25">
      <c r="A23" s="29" t="s">
        <v>10</v>
      </c>
      <c r="B23" s="29">
        <v>0</v>
      </c>
      <c r="C23" s="29">
        <v>0</v>
      </c>
      <c r="D23" s="29">
        <v>0</v>
      </c>
      <c r="E23" s="29">
        <v>0</v>
      </c>
      <c r="F23" s="29">
        <f>900000-175000+50000</f>
        <v>775000</v>
      </c>
      <c r="G23" s="29">
        <v>0</v>
      </c>
      <c r="H23" s="29" t="s">
        <v>33</v>
      </c>
      <c r="I23" s="29">
        <f>SUM(B23:H23)</f>
        <v>775000</v>
      </c>
    </row>
    <row r="24" spans="1:9" x14ac:dyDescent="0.25">
      <c r="A24" s="29" t="s">
        <v>11</v>
      </c>
      <c r="B24" s="29">
        <v>0</v>
      </c>
      <c r="C24" s="29">
        <v>0</v>
      </c>
      <c r="D24" s="29">
        <v>0</v>
      </c>
      <c r="E24" s="29">
        <v>0</v>
      </c>
      <c r="F24" s="29">
        <v>0</v>
      </c>
      <c r="G24" s="29">
        <v>0</v>
      </c>
      <c r="H24" s="29">
        <v>0</v>
      </c>
      <c r="I24" s="29">
        <f t="shared" si="1"/>
        <v>0</v>
      </c>
    </row>
    <row r="25" spans="1:9" x14ac:dyDescent="0.25">
      <c r="A25" s="16" t="s">
        <v>0</v>
      </c>
      <c r="B25" s="20">
        <f t="shared" ref="B25:H25" si="3">SUM(B21:B24)</f>
        <v>0</v>
      </c>
      <c r="C25" s="20">
        <v>0</v>
      </c>
      <c r="D25" s="20">
        <f>D22</f>
        <v>84766</v>
      </c>
      <c r="E25" s="20">
        <f t="shared" si="3"/>
        <v>1000000</v>
      </c>
      <c r="F25" s="20">
        <f>SUM(F21:F24)</f>
        <v>775000</v>
      </c>
      <c r="G25" s="20">
        <f t="shared" si="3"/>
        <v>0</v>
      </c>
      <c r="H25" s="20">
        <f t="shared" si="3"/>
        <v>0</v>
      </c>
      <c r="I25" s="20">
        <f>SUM(B25:H25)</f>
        <v>1859766</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sheetData>
  <mergeCells count="1">
    <mergeCell ref="A9:I13"/>
  </mergeCells>
  <pageMargins left="0.7" right="0.7" top="0.75" bottom="0.75" header="0.3" footer="0.3"/>
  <pageSetup orientation="landscape"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8FCD0-2F95-48BE-A5A0-100F92432544}">
  <dimension ref="A1:I34"/>
  <sheetViews>
    <sheetView view="pageBreakPreview" zoomScaleNormal="100" zoomScaleSheetLayoutView="100" workbookViewId="0">
      <selection activeCell="A9" sqref="A9:I13"/>
    </sheetView>
  </sheetViews>
  <sheetFormatPr defaultRowHeight="15" x14ac:dyDescent="0.25"/>
  <cols>
    <col min="1" max="1" width="29.42578125" style="9" customWidth="1"/>
    <col min="2" max="2" width="12.7109375" style="9" customWidth="1"/>
    <col min="3" max="3" width="12" style="9" customWidth="1"/>
    <col min="4" max="4" width="9.7109375" style="9" customWidth="1"/>
    <col min="5" max="5" width="11.28515625" style="9" customWidth="1"/>
    <col min="6" max="6" width="9.85546875" style="9" customWidth="1"/>
    <col min="7" max="7" width="9.7109375" style="9" customWidth="1"/>
    <col min="8" max="8" width="14" style="9" customWidth="1"/>
    <col min="9" max="9" width="12" style="9" customWidth="1"/>
  </cols>
  <sheetData>
    <row r="1" spans="1:9" ht="18.75" x14ac:dyDescent="0.25">
      <c r="A1" s="15" t="s">
        <v>19</v>
      </c>
      <c r="B1" s="11"/>
      <c r="C1" s="11"/>
      <c r="D1" s="11"/>
      <c r="E1" s="11"/>
      <c r="F1" s="11"/>
      <c r="G1" s="11"/>
      <c r="H1" s="11"/>
      <c r="I1" s="11"/>
    </row>
    <row r="2" spans="1:9" ht="15.75" x14ac:dyDescent="0.25">
      <c r="A2" s="22" t="s">
        <v>56</v>
      </c>
      <c r="B2" s="3"/>
      <c r="C2" s="3"/>
      <c r="D2" s="3"/>
      <c r="E2" s="3"/>
      <c r="F2" s="12"/>
      <c r="G2" s="12"/>
      <c r="H2" s="12"/>
      <c r="I2" s="12"/>
    </row>
    <row r="3" spans="1:9" ht="15.75" x14ac:dyDescent="0.25">
      <c r="A3" s="22" t="s">
        <v>69</v>
      </c>
      <c r="B3" s="3"/>
      <c r="C3" s="3"/>
      <c r="D3" s="3"/>
      <c r="E3" s="3"/>
      <c r="F3" s="12"/>
      <c r="G3" s="12"/>
      <c r="H3" s="12"/>
      <c r="I3" s="12"/>
    </row>
    <row r="4" spans="1:9" x14ac:dyDescent="0.25">
      <c r="A4" s="25" t="s">
        <v>23</v>
      </c>
      <c r="B4" s="3"/>
      <c r="C4" s="3"/>
      <c r="D4" s="3"/>
      <c r="E4" s="3"/>
      <c r="F4" s="12"/>
      <c r="G4" s="12"/>
      <c r="H4" s="12"/>
      <c r="I4" s="12"/>
    </row>
    <row r="5" spans="1:9" x14ac:dyDescent="0.25">
      <c r="A5" s="25" t="s">
        <v>35</v>
      </c>
      <c r="B5" s="3"/>
      <c r="C5" s="3"/>
      <c r="D5" s="3"/>
      <c r="E5" s="3"/>
      <c r="F5" s="12"/>
      <c r="G5" s="12"/>
      <c r="H5" s="12"/>
      <c r="I5" s="12"/>
    </row>
    <row r="6" spans="1:9" x14ac:dyDescent="0.25">
      <c r="A6" s="25" t="s">
        <v>24</v>
      </c>
      <c r="B6" s="3"/>
      <c r="C6" s="3"/>
      <c r="D6" s="3"/>
      <c r="E6" s="3"/>
      <c r="F6" s="12"/>
      <c r="G6" s="12"/>
      <c r="H6" s="12"/>
      <c r="I6" s="12"/>
    </row>
    <row r="7" spans="1:9" x14ac:dyDescent="0.25">
      <c r="A7" s="3" t="s">
        <v>48</v>
      </c>
      <c r="B7" s="3"/>
      <c r="C7" s="3"/>
      <c r="D7" s="3"/>
      <c r="E7" s="3"/>
      <c r="F7" s="12"/>
      <c r="G7" s="12"/>
      <c r="H7" s="12"/>
      <c r="I7" s="12"/>
    </row>
    <row r="8" spans="1:9" x14ac:dyDescent="0.25">
      <c r="A8" s="5" t="s">
        <v>5</v>
      </c>
      <c r="B8" s="4"/>
      <c r="C8" s="3"/>
      <c r="D8" s="3"/>
      <c r="E8" s="3"/>
      <c r="F8" s="12"/>
      <c r="G8" s="12"/>
      <c r="H8" s="12"/>
      <c r="I8" s="12"/>
    </row>
    <row r="9" spans="1:9" x14ac:dyDescent="0.25">
      <c r="A9" s="32" t="s">
        <v>49</v>
      </c>
      <c r="B9" s="32"/>
      <c r="C9" s="32"/>
      <c r="D9" s="32"/>
      <c r="E9" s="32"/>
      <c r="F9" s="32"/>
      <c r="G9" s="32"/>
      <c r="H9" s="32"/>
      <c r="I9" s="32"/>
    </row>
    <row r="10" spans="1:9" x14ac:dyDescent="0.25">
      <c r="A10" s="32"/>
      <c r="B10" s="32"/>
      <c r="C10" s="32"/>
      <c r="D10" s="32"/>
      <c r="E10" s="32"/>
      <c r="F10" s="32"/>
      <c r="G10" s="32"/>
      <c r="H10" s="32"/>
      <c r="I10" s="32"/>
    </row>
    <row r="11" spans="1:9" x14ac:dyDescent="0.25">
      <c r="A11" s="32"/>
      <c r="B11" s="32"/>
      <c r="C11" s="32"/>
      <c r="D11" s="32"/>
      <c r="E11" s="32"/>
      <c r="F11" s="32"/>
      <c r="G11" s="32"/>
      <c r="H11" s="32"/>
      <c r="I11" s="32"/>
    </row>
    <row r="12" spans="1:9" x14ac:dyDescent="0.25">
      <c r="A12" s="32"/>
      <c r="B12" s="32"/>
      <c r="C12" s="32"/>
      <c r="D12" s="32"/>
      <c r="E12" s="32"/>
      <c r="F12" s="32"/>
      <c r="G12" s="32"/>
      <c r="H12" s="32"/>
      <c r="I12" s="32"/>
    </row>
    <row r="13" spans="1:9" x14ac:dyDescent="0.25">
      <c r="A13" s="32"/>
      <c r="B13" s="32"/>
      <c r="C13" s="32"/>
      <c r="D13" s="32"/>
      <c r="E13" s="32"/>
      <c r="F13" s="32"/>
      <c r="G13" s="32"/>
      <c r="H13" s="32"/>
      <c r="I13" s="32"/>
    </row>
    <row r="14" spans="1:9" ht="25.5" x14ac:dyDescent="0.25">
      <c r="A14" s="17" t="s">
        <v>4</v>
      </c>
      <c r="B14" s="18" t="s">
        <v>1</v>
      </c>
      <c r="C14" s="18" t="s">
        <v>13</v>
      </c>
      <c r="D14" s="18" t="s">
        <v>14</v>
      </c>
      <c r="E14" s="18" t="s">
        <v>15</v>
      </c>
      <c r="F14" s="18" t="s">
        <v>16</v>
      </c>
      <c r="G14" s="18" t="s">
        <v>17</v>
      </c>
      <c r="H14" s="19" t="s">
        <v>18</v>
      </c>
      <c r="I14" s="19" t="s">
        <v>2</v>
      </c>
    </row>
    <row r="15" spans="1:9" ht="15" customHeight="1" x14ac:dyDescent="0.25">
      <c r="A15" s="21" t="s">
        <v>21</v>
      </c>
      <c r="B15" s="21">
        <v>115000</v>
      </c>
      <c r="C15" s="21">
        <v>160000</v>
      </c>
      <c r="D15" s="21">
        <v>0</v>
      </c>
      <c r="E15" s="26"/>
      <c r="F15" s="21">
        <v>0</v>
      </c>
      <c r="G15" s="21">
        <v>0</v>
      </c>
      <c r="H15" s="21">
        <v>0</v>
      </c>
      <c r="I15" s="29">
        <f>SUM(B15:H15)</f>
        <v>275000</v>
      </c>
    </row>
    <row r="16" spans="1:9" x14ac:dyDescent="0.25">
      <c r="A16" s="21" t="s">
        <v>6</v>
      </c>
      <c r="B16" s="21">
        <v>0</v>
      </c>
      <c r="C16" s="21">
        <v>0</v>
      </c>
      <c r="D16" s="21">
        <v>0</v>
      </c>
      <c r="E16" s="21">
        <v>0</v>
      </c>
      <c r="F16" s="21">
        <v>0</v>
      </c>
      <c r="G16" s="21">
        <v>0</v>
      </c>
      <c r="H16" s="21">
        <v>0</v>
      </c>
      <c r="I16" s="21">
        <f>SUM(B16:H16)</f>
        <v>0</v>
      </c>
    </row>
    <row r="17" spans="1:9" x14ac:dyDescent="0.25">
      <c r="A17" s="21" t="s">
        <v>3</v>
      </c>
      <c r="B17" s="21">
        <v>0</v>
      </c>
      <c r="C17" s="21">
        <v>0</v>
      </c>
      <c r="D17" s="21">
        <v>0</v>
      </c>
      <c r="E17" s="21">
        <v>0</v>
      </c>
      <c r="F17" s="21">
        <v>0</v>
      </c>
      <c r="G17" s="21">
        <v>0</v>
      </c>
      <c r="H17" s="21">
        <v>0</v>
      </c>
      <c r="I17" s="21">
        <f t="shared" ref="I17:I24" si="0">SUM(B17:H17)</f>
        <v>0</v>
      </c>
    </row>
    <row r="18" spans="1:9" x14ac:dyDescent="0.25">
      <c r="A18" s="21" t="s">
        <v>7</v>
      </c>
      <c r="B18" s="21">
        <v>0</v>
      </c>
      <c r="C18" s="21">
        <v>0</v>
      </c>
      <c r="D18" s="21">
        <v>0</v>
      </c>
      <c r="E18" s="21">
        <v>0</v>
      </c>
      <c r="F18" s="21">
        <v>0</v>
      </c>
      <c r="G18" s="21">
        <v>0</v>
      </c>
      <c r="H18" s="21">
        <v>0</v>
      </c>
      <c r="I18" s="21">
        <f t="shared" si="0"/>
        <v>0</v>
      </c>
    </row>
    <row r="19" spans="1:9" x14ac:dyDescent="0.25">
      <c r="A19" s="21" t="s">
        <v>8</v>
      </c>
      <c r="B19" s="21">
        <v>0</v>
      </c>
      <c r="C19" s="21">
        <v>0</v>
      </c>
      <c r="D19" s="21">
        <v>0</v>
      </c>
      <c r="E19" s="21">
        <v>0</v>
      </c>
      <c r="F19" s="21">
        <v>0</v>
      </c>
      <c r="G19" s="21">
        <v>0</v>
      </c>
      <c r="H19" s="21">
        <v>0</v>
      </c>
      <c r="I19" s="21">
        <f t="shared" si="0"/>
        <v>0</v>
      </c>
    </row>
    <row r="20" spans="1:9" ht="15" customHeight="1" x14ac:dyDescent="0.25">
      <c r="A20" s="16" t="s">
        <v>2</v>
      </c>
      <c r="B20" s="20">
        <f>SUM(B15:B19)</f>
        <v>115000</v>
      </c>
      <c r="C20" s="20">
        <f>SUM(C15:C19)</f>
        <v>160000</v>
      </c>
      <c r="D20" s="20">
        <f>SUM(D15:D19)</f>
        <v>0</v>
      </c>
      <c r="E20" s="26"/>
      <c r="F20" s="20">
        <f t="shared" ref="F20:H20" si="1">SUM(F15:F19)</f>
        <v>0</v>
      </c>
      <c r="G20" s="20">
        <f t="shared" si="1"/>
        <v>0</v>
      </c>
      <c r="H20" s="20">
        <f t="shared" si="1"/>
        <v>0</v>
      </c>
      <c r="I20" s="20">
        <f>SUM(B20:H20)</f>
        <v>275000</v>
      </c>
    </row>
    <row r="21" spans="1:9" ht="15" customHeight="1" x14ac:dyDescent="0.25">
      <c r="A21" s="21" t="s">
        <v>12</v>
      </c>
      <c r="B21" s="21">
        <v>0</v>
      </c>
      <c r="C21" s="21">
        <v>0</v>
      </c>
      <c r="D21" s="21">
        <v>0</v>
      </c>
      <c r="E21" s="21">
        <v>0</v>
      </c>
      <c r="F21" s="21">
        <v>0</v>
      </c>
      <c r="G21" s="21">
        <v>0</v>
      </c>
      <c r="H21" s="21">
        <v>0</v>
      </c>
      <c r="I21" s="21">
        <f t="shared" si="0"/>
        <v>0</v>
      </c>
    </row>
    <row r="22" spans="1:9" x14ac:dyDescent="0.25">
      <c r="A22" s="21" t="s">
        <v>9</v>
      </c>
      <c r="B22" s="21">
        <v>0</v>
      </c>
      <c r="C22" s="21">
        <v>20000</v>
      </c>
      <c r="D22" s="21">
        <v>0</v>
      </c>
      <c r="E22" s="21">
        <v>0</v>
      </c>
      <c r="F22" s="21">
        <v>0</v>
      </c>
      <c r="G22" s="21">
        <v>0</v>
      </c>
      <c r="H22" s="21">
        <v>0</v>
      </c>
      <c r="I22" s="21">
        <f>SUM(B22:H22)</f>
        <v>20000</v>
      </c>
    </row>
    <row r="23" spans="1:9" x14ac:dyDescent="0.25">
      <c r="A23" s="21" t="s">
        <v>10</v>
      </c>
      <c r="B23" s="21">
        <v>0</v>
      </c>
      <c r="C23" s="21">
        <v>0</v>
      </c>
      <c r="D23" s="21">
        <v>255000</v>
      </c>
      <c r="E23" s="26"/>
      <c r="F23" s="21">
        <v>0</v>
      </c>
      <c r="G23" s="21">
        <v>0</v>
      </c>
      <c r="H23" s="21">
        <v>0</v>
      </c>
      <c r="I23" s="21">
        <f>SUM(B23:H23)</f>
        <v>255000</v>
      </c>
    </row>
    <row r="24" spans="1:9" x14ac:dyDescent="0.25">
      <c r="A24" s="21" t="s">
        <v>11</v>
      </c>
      <c r="B24" s="21">
        <v>0</v>
      </c>
      <c r="C24" s="21">
        <v>0</v>
      </c>
      <c r="D24" s="21">
        <v>0</v>
      </c>
      <c r="E24" s="21">
        <v>0</v>
      </c>
      <c r="F24" s="21">
        <v>0</v>
      </c>
      <c r="G24" s="21">
        <v>0</v>
      </c>
      <c r="H24" s="21">
        <v>0</v>
      </c>
      <c r="I24" s="21">
        <f t="shared" si="0"/>
        <v>0</v>
      </c>
    </row>
    <row r="25" spans="1:9" x14ac:dyDescent="0.25">
      <c r="A25" s="16" t="s">
        <v>0</v>
      </c>
      <c r="B25" s="20">
        <f>SUM(B21:B24)</f>
        <v>0</v>
      </c>
      <c r="C25" s="20">
        <f>SUM(C21:C24)</f>
        <v>20000</v>
      </c>
      <c r="D25" s="20">
        <f>SUM(D21:D24)</f>
        <v>255000</v>
      </c>
      <c r="E25" s="26"/>
      <c r="F25" s="20">
        <f t="shared" ref="F25:G25" si="2">SUM(F21:F24)</f>
        <v>0</v>
      </c>
      <c r="G25" s="20">
        <f t="shared" si="2"/>
        <v>0</v>
      </c>
      <c r="H25" s="20">
        <f>SUM(H21:H24)</f>
        <v>0</v>
      </c>
      <c r="I25" s="20">
        <f>SUM(B25:H25)</f>
        <v>275000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3"/>
      <c r="B29" s="13"/>
      <c r="C29" s="8"/>
      <c r="D29" s="8"/>
      <c r="E29" s="8"/>
      <c r="F29" s="8"/>
      <c r="G29" s="8"/>
      <c r="H29" s="8"/>
      <c r="I29" s="10"/>
    </row>
    <row r="30" spans="1:9" ht="13.5" customHeight="1" x14ac:dyDescent="0.25">
      <c r="A30" s="14"/>
      <c r="B30" s="14"/>
      <c r="C30" s="21"/>
      <c r="D30" s="21"/>
      <c r="E30" s="21"/>
      <c r="F30" s="21"/>
      <c r="G30" s="21"/>
      <c r="H30" s="21"/>
      <c r="I30" s="21"/>
    </row>
    <row r="31" spans="1:9" ht="13.5" customHeight="1" x14ac:dyDescent="0.25">
      <c r="A31" s="14"/>
      <c r="B31" s="14"/>
      <c r="C31" s="21"/>
      <c r="D31" s="21"/>
      <c r="E31" s="21"/>
      <c r="F31" s="21"/>
      <c r="G31" s="21"/>
      <c r="H31" s="21"/>
      <c r="I31" s="21"/>
    </row>
    <row r="32" spans="1:9" ht="13.5" customHeight="1" x14ac:dyDescent="0.25">
      <c r="A32" s="14"/>
      <c r="B32" s="14"/>
      <c r="C32" s="21"/>
      <c r="D32" s="21"/>
      <c r="E32" s="21"/>
      <c r="F32" s="21"/>
      <c r="G32" s="21"/>
      <c r="H32" s="21"/>
      <c r="I32" s="21"/>
    </row>
    <row r="33" spans="1:9" ht="13.5" customHeight="1" x14ac:dyDescent="0.25">
      <c r="A33" s="14"/>
      <c r="B33" s="14"/>
      <c r="C33" s="21"/>
      <c r="D33" s="21"/>
      <c r="E33" s="21"/>
      <c r="F33" s="21"/>
      <c r="G33" s="21"/>
      <c r="H33" s="21"/>
      <c r="I33" s="21"/>
    </row>
    <row r="34" spans="1:9" ht="13.5" customHeight="1" x14ac:dyDescent="0.25">
      <c r="A34" s="14"/>
      <c r="B34" s="14"/>
      <c r="C34" s="21"/>
      <c r="D34" s="21"/>
      <c r="E34" s="21"/>
      <c r="F34" s="21"/>
      <c r="G34" s="21"/>
      <c r="H34" s="21"/>
      <c r="I34" s="21"/>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B5AE76F-AA25-459D-877C-EBEE5E5B37E4}">
          <x14:formula1>
            <xm:f>'S:\!BUDGET 2017\!OLD\[FY 17 Budget Utility Services CIP Projects 4.25.16 entry doc - AFTER SORTING.xlsx]DROPDOWN INFO - DO NOT CHANGE'!#REF!</xm:f>
          </x14:formula1>
          <xm:sqref>A30:B31 A33:B34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8A17B-50F7-4034-9D5C-97807271E447}">
  <dimension ref="A1:I34"/>
  <sheetViews>
    <sheetView view="pageBreakPreview" zoomScaleNormal="100" zoomScaleSheetLayoutView="100" workbookViewId="0">
      <selection activeCell="A9" sqref="A9:I13"/>
    </sheetView>
  </sheetViews>
  <sheetFormatPr defaultRowHeight="15" x14ac:dyDescent="0.25"/>
  <cols>
    <col min="1" max="1" width="29.42578125" style="9" customWidth="1"/>
    <col min="2" max="2" width="12.7109375" style="9" customWidth="1"/>
    <col min="3" max="3" width="12" style="9" customWidth="1"/>
    <col min="4" max="4" width="9.7109375" style="9" customWidth="1"/>
    <col min="5" max="5" width="11.28515625" style="9" customWidth="1"/>
    <col min="6" max="6" width="9.85546875" style="9" customWidth="1"/>
    <col min="7" max="7" width="9.7109375" style="9" customWidth="1"/>
    <col min="8" max="8" width="14" style="9" customWidth="1"/>
    <col min="9" max="9" width="12" style="9" customWidth="1"/>
  </cols>
  <sheetData>
    <row r="1" spans="1:9" ht="18.75" x14ac:dyDescent="0.25">
      <c r="A1" s="15" t="s">
        <v>19</v>
      </c>
      <c r="B1" s="11"/>
      <c r="C1" s="11"/>
      <c r="D1" s="11"/>
      <c r="E1" s="11"/>
      <c r="F1" s="11"/>
      <c r="G1" s="11"/>
      <c r="H1" s="11"/>
      <c r="I1" s="11"/>
    </row>
    <row r="2" spans="1:9" ht="15.75" x14ac:dyDescent="0.25">
      <c r="A2" s="22" t="s">
        <v>56</v>
      </c>
      <c r="B2" s="3"/>
      <c r="C2" s="3"/>
      <c r="D2" s="3"/>
      <c r="E2" s="3"/>
      <c r="F2" s="12"/>
      <c r="G2" s="12"/>
      <c r="H2" s="12"/>
      <c r="I2" s="12"/>
    </row>
    <row r="3" spans="1:9" ht="15.75" x14ac:dyDescent="0.25">
      <c r="A3" s="22" t="s">
        <v>68</v>
      </c>
      <c r="B3" s="3"/>
      <c r="C3" s="3"/>
      <c r="D3" s="3"/>
      <c r="E3" s="3"/>
      <c r="F3" s="12"/>
      <c r="G3" s="12"/>
      <c r="H3" s="12"/>
      <c r="I3" s="12"/>
    </row>
    <row r="4" spans="1:9" x14ac:dyDescent="0.25">
      <c r="A4" s="3" t="s">
        <v>59</v>
      </c>
      <c r="B4" s="3"/>
      <c r="C4" s="3"/>
      <c r="D4" s="3"/>
      <c r="E4" s="3"/>
      <c r="F4" s="12"/>
      <c r="G4" s="12"/>
      <c r="H4" s="12"/>
      <c r="I4" s="12"/>
    </row>
    <row r="5" spans="1:9" x14ac:dyDescent="0.25">
      <c r="A5" s="25" t="s">
        <v>35</v>
      </c>
      <c r="B5" s="3"/>
      <c r="C5" s="3"/>
      <c r="D5" s="3"/>
      <c r="E5" s="3"/>
      <c r="F5" s="12"/>
      <c r="G5" s="12"/>
      <c r="H5" s="12"/>
      <c r="I5" s="12"/>
    </row>
    <row r="6" spans="1:9" x14ac:dyDescent="0.25">
      <c r="A6" s="3" t="s">
        <v>44</v>
      </c>
      <c r="B6" s="3"/>
      <c r="C6" s="3"/>
      <c r="D6" s="3"/>
      <c r="E6" s="3"/>
      <c r="F6" s="12"/>
      <c r="G6" s="12"/>
      <c r="H6" s="12"/>
      <c r="I6" s="12"/>
    </row>
    <row r="7" spans="1:9" x14ac:dyDescent="0.25">
      <c r="A7" s="3" t="s">
        <v>48</v>
      </c>
      <c r="B7" s="3"/>
      <c r="C7" s="3"/>
      <c r="D7" s="3"/>
      <c r="E7" s="3"/>
      <c r="F7" s="12"/>
      <c r="G7" s="12"/>
      <c r="H7" s="12"/>
      <c r="I7" s="12"/>
    </row>
    <row r="8" spans="1:9" x14ac:dyDescent="0.25">
      <c r="A8" s="5" t="s">
        <v>5</v>
      </c>
      <c r="B8" s="4"/>
      <c r="C8" s="3"/>
      <c r="D8" s="3"/>
      <c r="E8" s="3"/>
      <c r="F8" s="12"/>
      <c r="G8" s="12"/>
      <c r="H8" s="12"/>
      <c r="I8" s="12"/>
    </row>
    <row r="9" spans="1:9" x14ac:dyDescent="0.25">
      <c r="A9" s="32" t="s">
        <v>54</v>
      </c>
      <c r="B9" s="32"/>
      <c r="C9" s="32"/>
      <c r="D9" s="32"/>
      <c r="E9" s="32"/>
      <c r="F9" s="32"/>
      <c r="G9" s="32"/>
      <c r="H9" s="32"/>
      <c r="I9" s="32"/>
    </row>
    <row r="10" spans="1:9" x14ac:dyDescent="0.25">
      <c r="A10" s="32"/>
      <c r="B10" s="32"/>
      <c r="C10" s="32"/>
      <c r="D10" s="32"/>
      <c r="E10" s="32"/>
      <c r="F10" s="32"/>
      <c r="G10" s="32"/>
      <c r="H10" s="32"/>
      <c r="I10" s="32"/>
    </row>
    <row r="11" spans="1:9" x14ac:dyDescent="0.25">
      <c r="A11" s="32"/>
      <c r="B11" s="32"/>
      <c r="C11" s="32"/>
      <c r="D11" s="32"/>
      <c r="E11" s="32"/>
      <c r="F11" s="32"/>
      <c r="G11" s="32"/>
      <c r="H11" s="32"/>
      <c r="I11" s="32"/>
    </row>
    <row r="12" spans="1:9" x14ac:dyDescent="0.25">
      <c r="A12" s="32"/>
      <c r="B12" s="32"/>
      <c r="C12" s="32"/>
      <c r="D12" s="32"/>
      <c r="E12" s="32"/>
      <c r="F12" s="32"/>
      <c r="G12" s="32"/>
      <c r="H12" s="32"/>
      <c r="I12" s="32"/>
    </row>
    <row r="13" spans="1:9" x14ac:dyDescent="0.25">
      <c r="A13" s="32"/>
      <c r="B13" s="32"/>
      <c r="C13" s="32"/>
      <c r="D13" s="32"/>
      <c r="E13" s="32"/>
      <c r="F13" s="32"/>
      <c r="G13" s="32"/>
      <c r="H13" s="32"/>
      <c r="I13" s="32"/>
    </row>
    <row r="14" spans="1:9" ht="25.5" x14ac:dyDescent="0.25">
      <c r="A14" s="17" t="s">
        <v>4</v>
      </c>
      <c r="B14" s="18" t="s">
        <v>1</v>
      </c>
      <c r="C14" s="18" t="s">
        <v>13</v>
      </c>
      <c r="D14" s="18" t="s">
        <v>14</v>
      </c>
      <c r="E14" s="18" t="s">
        <v>15</v>
      </c>
      <c r="F14" s="18" t="s">
        <v>16</v>
      </c>
      <c r="G14" s="18" t="s">
        <v>17</v>
      </c>
      <c r="H14" s="19" t="s">
        <v>18</v>
      </c>
      <c r="I14" s="19" t="s">
        <v>2</v>
      </c>
    </row>
    <row r="15" spans="1:9" ht="15" customHeight="1" x14ac:dyDescent="0.25">
      <c r="A15" s="23" t="s">
        <v>21</v>
      </c>
      <c r="B15" s="21">
        <f>400000</f>
        <v>400000</v>
      </c>
      <c r="C15" s="21">
        <v>202000</v>
      </c>
      <c r="D15" s="21">
        <v>188000</v>
      </c>
      <c r="E15" s="21">
        <v>0</v>
      </c>
      <c r="F15" s="21">
        <v>0</v>
      </c>
      <c r="G15" s="21">
        <v>0</v>
      </c>
      <c r="H15" s="21">
        <v>0</v>
      </c>
      <c r="I15" s="28">
        <f>SUM(B15:H15)</f>
        <v>790000</v>
      </c>
    </row>
    <row r="16" spans="1:9" x14ac:dyDescent="0.25">
      <c r="A16" s="21" t="s">
        <v>6</v>
      </c>
      <c r="B16" s="21">
        <v>0</v>
      </c>
      <c r="C16" s="21">
        <v>0</v>
      </c>
      <c r="D16" s="21">
        <v>0</v>
      </c>
      <c r="E16" s="21">
        <v>0</v>
      </c>
      <c r="F16" s="21">
        <v>0</v>
      </c>
      <c r="G16" s="21">
        <v>0</v>
      </c>
      <c r="H16" s="21">
        <v>0</v>
      </c>
      <c r="I16" s="21">
        <f>SUM(B16:H16)</f>
        <v>0</v>
      </c>
    </row>
    <row r="17" spans="1:9" x14ac:dyDescent="0.25">
      <c r="A17" s="21" t="s">
        <v>3</v>
      </c>
      <c r="B17" s="21">
        <v>0</v>
      </c>
      <c r="C17" s="21">
        <v>0</v>
      </c>
      <c r="D17" s="21">
        <v>0</v>
      </c>
      <c r="E17" s="21">
        <v>0</v>
      </c>
      <c r="F17" s="21">
        <v>0</v>
      </c>
      <c r="G17" s="21">
        <v>0</v>
      </c>
      <c r="H17" s="21">
        <v>0</v>
      </c>
      <c r="I17" s="21">
        <f t="shared" ref="I17:I24" si="0">SUM(B17:H17)</f>
        <v>0</v>
      </c>
    </row>
    <row r="18" spans="1:9" x14ac:dyDescent="0.25">
      <c r="A18" s="21" t="s">
        <v>7</v>
      </c>
      <c r="B18" s="21">
        <v>0</v>
      </c>
      <c r="C18" s="21">
        <v>0</v>
      </c>
      <c r="D18" s="26">
        <v>0</v>
      </c>
      <c r="E18" s="21"/>
      <c r="F18" s="21">
        <v>0</v>
      </c>
      <c r="G18" s="21">
        <v>0</v>
      </c>
      <c r="H18" s="21">
        <v>0</v>
      </c>
      <c r="I18" s="21"/>
    </row>
    <row r="19" spans="1:9" x14ac:dyDescent="0.25">
      <c r="A19" s="21" t="s">
        <v>8</v>
      </c>
      <c r="B19" s="21">
        <v>0</v>
      </c>
      <c r="C19" s="21">
        <v>0</v>
      </c>
      <c r="D19" s="21">
        <v>0</v>
      </c>
      <c r="E19" s="21">
        <v>0</v>
      </c>
      <c r="F19" s="21">
        <v>0</v>
      </c>
      <c r="G19" s="21">
        <v>0</v>
      </c>
      <c r="H19" s="21">
        <v>0</v>
      </c>
      <c r="I19" s="21">
        <f t="shared" si="0"/>
        <v>0</v>
      </c>
    </row>
    <row r="20" spans="1:9" ht="15" customHeight="1" x14ac:dyDescent="0.25">
      <c r="A20" s="16" t="s">
        <v>2</v>
      </c>
      <c r="B20" s="20">
        <f>SUM(B15:B19)</f>
        <v>400000</v>
      </c>
      <c r="C20" s="20">
        <f>SUM(C15:C19)</f>
        <v>202000</v>
      </c>
      <c r="D20" s="20">
        <f>SUM(D15:D19)</f>
        <v>188000</v>
      </c>
      <c r="E20" s="20"/>
      <c r="F20" s="20">
        <f t="shared" ref="F20:H20" si="1">SUM(F15:F19)</f>
        <v>0</v>
      </c>
      <c r="G20" s="20">
        <f t="shared" si="1"/>
        <v>0</v>
      </c>
      <c r="H20" s="20">
        <f t="shared" si="1"/>
        <v>0</v>
      </c>
      <c r="I20" s="20">
        <f>SUM(B20:H20)</f>
        <v>790000</v>
      </c>
    </row>
    <row r="21" spans="1:9" ht="15" customHeight="1" x14ac:dyDescent="0.25">
      <c r="A21" s="21" t="s">
        <v>12</v>
      </c>
      <c r="B21" s="21">
        <v>0</v>
      </c>
      <c r="C21" s="21">
        <v>0</v>
      </c>
      <c r="D21" s="21">
        <v>0</v>
      </c>
      <c r="E21" s="21">
        <v>0</v>
      </c>
      <c r="F21" s="21">
        <v>0</v>
      </c>
      <c r="G21" s="21">
        <v>0</v>
      </c>
      <c r="H21" s="21">
        <v>0</v>
      </c>
      <c r="I21" s="21">
        <f t="shared" si="0"/>
        <v>0</v>
      </c>
    </row>
    <row r="22" spans="1:9" x14ac:dyDescent="0.25">
      <c r="A22" s="21" t="s">
        <v>9</v>
      </c>
      <c r="B22" s="21">
        <v>0</v>
      </c>
      <c r="C22" s="21">
        <v>30000</v>
      </c>
      <c r="D22" s="21">
        <v>0</v>
      </c>
      <c r="E22" s="21">
        <v>0</v>
      </c>
      <c r="F22" s="21">
        <v>0</v>
      </c>
      <c r="G22" s="21">
        <v>0</v>
      </c>
      <c r="H22" s="21">
        <v>0</v>
      </c>
      <c r="I22" s="21">
        <f t="shared" si="0"/>
        <v>30000</v>
      </c>
    </row>
    <row r="23" spans="1:9" x14ac:dyDescent="0.25">
      <c r="A23" s="21" t="s">
        <v>10</v>
      </c>
      <c r="B23" s="21">
        <v>0</v>
      </c>
      <c r="C23" s="21">
        <v>160000</v>
      </c>
      <c r="D23" s="21">
        <v>400000</v>
      </c>
      <c r="E23" s="21">
        <v>0</v>
      </c>
      <c r="F23" s="21">
        <v>0</v>
      </c>
      <c r="G23" s="21">
        <v>0</v>
      </c>
      <c r="H23" s="21">
        <v>0</v>
      </c>
      <c r="I23" s="21">
        <f t="shared" si="0"/>
        <v>560000</v>
      </c>
    </row>
    <row r="24" spans="1:9" x14ac:dyDescent="0.25">
      <c r="A24" s="29" t="s">
        <v>11</v>
      </c>
      <c r="B24" s="21">
        <v>0</v>
      </c>
      <c r="C24" s="24">
        <v>200000</v>
      </c>
      <c r="D24" s="24">
        <v>0</v>
      </c>
      <c r="E24" s="21">
        <v>0</v>
      </c>
      <c r="F24" s="21">
        <v>0</v>
      </c>
      <c r="G24" s="21">
        <v>0</v>
      </c>
      <c r="H24" s="21">
        <v>0</v>
      </c>
      <c r="I24" s="28">
        <f t="shared" si="0"/>
        <v>200000</v>
      </c>
    </row>
    <row r="25" spans="1:9" x14ac:dyDescent="0.25">
      <c r="A25" s="16" t="s">
        <v>0</v>
      </c>
      <c r="B25" s="20">
        <f>SUM(B21:B24)</f>
        <v>0</v>
      </c>
      <c r="C25" s="20">
        <f>SUM(C21:C24)</f>
        <v>390000</v>
      </c>
      <c r="D25" s="20">
        <f>SUM(D21:D24)</f>
        <v>400000</v>
      </c>
      <c r="E25" s="20">
        <f t="shared" ref="E25:G25" si="2">SUM(E21:E24)</f>
        <v>0</v>
      </c>
      <c r="F25" s="20">
        <f t="shared" si="2"/>
        <v>0</v>
      </c>
      <c r="G25" s="20">
        <f t="shared" si="2"/>
        <v>0</v>
      </c>
      <c r="H25" s="20">
        <f>SUM(H21:H24)</f>
        <v>0</v>
      </c>
      <c r="I25" s="20">
        <f>SUM(B25:H25)</f>
        <v>790000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3"/>
      <c r="B29" s="13"/>
      <c r="C29" s="8"/>
      <c r="D29" s="8"/>
      <c r="E29" s="8"/>
      <c r="F29" s="8"/>
      <c r="G29" s="8"/>
      <c r="H29" s="8"/>
      <c r="I29" s="10"/>
    </row>
    <row r="30" spans="1:9" ht="13.5" customHeight="1" x14ac:dyDescent="0.25">
      <c r="A30" s="14"/>
      <c r="B30" s="14"/>
      <c r="C30" s="21"/>
      <c r="D30" s="21"/>
      <c r="E30" s="21"/>
      <c r="F30" s="21"/>
      <c r="G30" s="21"/>
      <c r="H30" s="21"/>
      <c r="I30" s="21"/>
    </row>
    <row r="31" spans="1:9" ht="13.5" customHeight="1" x14ac:dyDescent="0.25">
      <c r="A31" s="14"/>
      <c r="B31" s="14"/>
      <c r="C31" s="21"/>
      <c r="D31" s="21"/>
      <c r="E31" s="21"/>
      <c r="F31" s="21"/>
      <c r="G31" s="21"/>
      <c r="H31" s="21"/>
      <c r="I31" s="21"/>
    </row>
    <row r="32" spans="1:9" ht="13.5" customHeight="1" x14ac:dyDescent="0.25">
      <c r="A32" s="14"/>
      <c r="B32" s="14"/>
      <c r="C32" s="21"/>
      <c r="D32" s="21"/>
      <c r="E32" s="21"/>
      <c r="F32" s="21"/>
      <c r="G32" s="21"/>
      <c r="H32" s="21"/>
      <c r="I32" s="21"/>
    </row>
    <row r="33" spans="1:9" ht="13.5" customHeight="1" x14ac:dyDescent="0.25">
      <c r="A33" s="14"/>
      <c r="B33" s="14"/>
      <c r="C33" s="21"/>
      <c r="D33" s="21"/>
      <c r="E33" s="21"/>
      <c r="F33" s="21"/>
      <c r="G33" s="21"/>
      <c r="H33" s="21"/>
      <c r="I33" s="21"/>
    </row>
    <row r="34" spans="1:9" ht="13.5" customHeight="1" x14ac:dyDescent="0.25">
      <c r="A34" s="14"/>
      <c r="B34" s="14"/>
      <c r="C34" s="21"/>
      <c r="D34" s="21"/>
      <c r="E34" s="21"/>
      <c r="F34" s="21"/>
      <c r="G34" s="21"/>
      <c r="H34" s="21"/>
      <c r="I34" s="21"/>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disablePrompts="1" count="1">
        <x14:dataValidation type="list" showInputMessage="1" showErrorMessage="1" xr:uid="{55423EC9-84CE-415B-8EC6-46732EB4C7DC}">
          <x14:formula1>
            <xm:f>'S:\!BUDGET 2017\!OLD\[FY 17 Budget Utility Services CIP Projects 4.25.16 entry doc - AFTER SORTING.xlsx]DROPDOWN INFO - DO NOT CHANGE'!#REF!</xm:f>
          </x14:formula1>
          <xm:sqref>A30:B31 A33:B34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B8638-61C4-491D-99C0-414AC8540881}">
  <dimension ref="A1:I33"/>
  <sheetViews>
    <sheetView view="pageBreakPreview" zoomScaleNormal="100" zoomScaleSheetLayoutView="100" workbookViewId="0">
      <selection activeCell="A9" sqref="A9:I13"/>
    </sheetView>
  </sheetViews>
  <sheetFormatPr defaultRowHeight="15" x14ac:dyDescent="0.25"/>
  <cols>
    <col min="1" max="1" width="29.42578125" style="9" customWidth="1"/>
    <col min="2" max="2" width="12.7109375" style="9" customWidth="1"/>
    <col min="3" max="3" width="12" style="9" customWidth="1"/>
    <col min="4" max="4" width="9.7109375" style="9" customWidth="1"/>
    <col min="5" max="5" width="11.28515625" style="9" customWidth="1"/>
    <col min="6" max="6" width="9.85546875" style="9" customWidth="1"/>
    <col min="7" max="7" width="9.7109375" style="9" customWidth="1"/>
    <col min="8" max="8" width="14" style="9" customWidth="1"/>
    <col min="9" max="9" width="12" style="9" customWidth="1"/>
  </cols>
  <sheetData>
    <row r="1" spans="1:9" ht="18.75" x14ac:dyDescent="0.25">
      <c r="A1" s="15" t="s">
        <v>19</v>
      </c>
      <c r="B1" s="11"/>
      <c r="C1" s="11"/>
      <c r="D1" s="11"/>
      <c r="E1" s="11"/>
      <c r="F1" s="11"/>
      <c r="G1" s="11"/>
      <c r="H1" s="11"/>
      <c r="I1" s="11"/>
    </row>
    <row r="2" spans="1:9" ht="15.75" x14ac:dyDescent="0.25">
      <c r="A2" s="22" t="s">
        <v>56</v>
      </c>
      <c r="B2" s="3"/>
      <c r="C2" s="3"/>
      <c r="D2" s="3"/>
      <c r="E2" s="3"/>
      <c r="F2" s="12"/>
      <c r="G2" s="12"/>
      <c r="H2" s="12"/>
      <c r="I2" s="12"/>
    </row>
    <row r="3" spans="1:9" ht="15.75" x14ac:dyDescent="0.25">
      <c r="A3" s="22" t="s">
        <v>67</v>
      </c>
      <c r="B3" s="3"/>
      <c r="C3" s="3"/>
      <c r="D3" s="3"/>
      <c r="E3" s="3"/>
      <c r="F3" s="12"/>
      <c r="G3" s="12"/>
      <c r="H3" s="12"/>
      <c r="I3" s="12"/>
    </row>
    <row r="4" spans="1:9" x14ac:dyDescent="0.25">
      <c r="A4" s="25" t="s">
        <v>39</v>
      </c>
      <c r="B4" s="3"/>
      <c r="C4" s="3"/>
      <c r="D4" s="3"/>
      <c r="E4" s="3"/>
      <c r="F4" s="12"/>
      <c r="G4" s="12"/>
      <c r="H4" s="12"/>
      <c r="I4" s="12"/>
    </row>
    <row r="5" spans="1:9" x14ac:dyDescent="0.25">
      <c r="A5" s="25" t="s">
        <v>37</v>
      </c>
      <c r="B5" s="25"/>
      <c r="C5" s="3"/>
      <c r="D5" s="3"/>
      <c r="E5" s="3"/>
      <c r="F5" s="12"/>
      <c r="G5" s="12"/>
      <c r="H5" s="12"/>
      <c r="I5" s="12"/>
    </row>
    <row r="6" spans="1:9" x14ac:dyDescent="0.25">
      <c r="A6" s="25" t="s">
        <v>41</v>
      </c>
      <c r="B6" s="25"/>
      <c r="C6" s="3"/>
      <c r="D6" s="3"/>
      <c r="E6" s="3"/>
      <c r="F6" s="12"/>
      <c r="G6" s="12"/>
      <c r="H6" s="12"/>
      <c r="I6" s="12"/>
    </row>
    <row r="7" spans="1:9" x14ac:dyDescent="0.25">
      <c r="A7" s="3" t="s">
        <v>48</v>
      </c>
      <c r="B7" s="3"/>
      <c r="C7" s="3"/>
      <c r="D7" s="3"/>
      <c r="E7" s="3"/>
      <c r="F7" s="12"/>
      <c r="G7" s="12"/>
      <c r="H7" s="12"/>
      <c r="I7" s="12"/>
    </row>
    <row r="8" spans="1:9" x14ac:dyDescent="0.25">
      <c r="A8" s="5" t="s">
        <v>5</v>
      </c>
      <c r="B8" s="4"/>
      <c r="C8" s="3"/>
      <c r="D8" s="3"/>
      <c r="E8" s="3"/>
      <c r="F8" s="12"/>
      <c r="G8" s="12"/>
      <c r="H8" s="12"/>
      <c r="I8" s="12"/>
    </row>
    <row r="9" spans="1:9" x14ac:dyDescent="0.25">
      <c r="A9" s="32" t="s">
        <v>40</v>
      </c>
      <c r="B9" s="32"/>
      <c r="C9" s="32"/>
      <c r="D9" s="32"/>
      <c r="E9" s="32"/>
      <c r="F9" s="32"/>
      <c r="G9" s="32"/>
      <c r="H9" s="32"/>
      <c r="I9" s="32"/>
    </row>
    <row r="10" spans="1:9" x14ac:dyDescent="0.25">
      <c r="A10" s="32"/>
      <c r="B10" s="32"/>
      <c r="C10" s="32"/>
      <c r="D10" s="32"/>
      <c r="E10" s="32"/>
      <c r="F10" s="32"/>
      <c r="G10" s="32"/>
      <c r="H10" s="32"/>
      <c r="I10" s="32"/>
    </row>
    <row r="11" spans="1:9" x14ac:dyDescent="0.25">
      <c r="A11" s="32"/>
      <c r="B11" s="32"/>
      <c r="C11" s="32"/>
      <c r="D11" s="32"/>
      <c r="E11" s="32"/>
      <c r="F11" s="32"/>
      <c r="G11" s="32"/>
      <c r="H11" s="32"/>
      <c r="I11" s="32"/>
    </row>
    <row r="12" spans="1:9" x14ac:dyDescent="0.25">
      <c r="A12" s="32"/>
      <c r="B12" s="32"/>
      <c r="C12" s="32"/>
      <c r="D12" s="32"/>
      <c r="E12" s="32"/>
      <c r="F12" s="32"/>
      <c r="G12" s="32"/>
      <c r="H12" s="32"/>
      <c r="I12" s="32"/>
    </row>
    <row r="13" spans="1:9" x14ac:dyDescent="0.25">
      <c r="A13" s="32"/>
      <c r="B13" s="32"/>
      <c r="C13" s="32"/>
      <c r="D13" s="32"/>
      <c r="E13" s="32"/>
      <c r="F13" s="32"/>
      <c r="G13" s="32"/>
      <c r="H13" s="32"/>
      <c r="I13" s="32"/>
    </row>
    <row r="14" spans="1:9" ht="25.5" x14ac:dyDescent="0.25">
      <c r="A14" s="17" t="s">
        <v>4</v>
      </c>
      <c r="B14" s="18" t="s">
        <v>1</v>
      </c>
      <c r="C14" s="18" t="s">
        <v>13</v>
      </c>
      <c r="D14" s="18" t="s">
        <v>14</v>
      </c>
      <c r="E14" s="18" t="s">
        <v>15</v>
      </c>
      <c r="F14" s="18" t="s">
        <v>16</v>
      </c>
      <c r="G14" s="18" t="s">
        <v>17</v>
      </c>
      <c r="H14" s="19" t="s">
        <v>18</v>
      </c>
      <c r="I14" s="19" t="s">
        <v>2</v>
      </c>
    </row>
    <row r="15" spans="1:9" ht="15" customHeight="1" x14ac:dyDescent="0.25">
      <c r="A15" s="21" t="s">
        <v>21</v>
      </c>
      <c r="B15" s="21">
        <v>4416</v>
      </c>
      <c r="C15" s="21">
        <v>15000</v>
      </c>
      <c r="D15" s="21">
        <v>120000</v>
      </c>
      <c r="E15" s="21">
        <v>50000</v>
      </c>
      <c r="F15" s="21">
        <v>50000</v>
      </c>
      <c r="G15" s="21">
        <v>0</v>
      </c>
      <c r="H15" s="21">
        <v>0</v>
      </c>
      <c r="I15" s="28">
        <f>SUM(B15:H15)</f>
        <v>239416</v>
      </c>
    </row>
    <row r="16" spans="1:9" x14ac:dyDescent="0.25">
      <c r="A16" s="21" t="s">
        <v>6</v>
      </c>
      <c r="B16" s="21">
        <v>0</v>
      </c>
      <c r="C16" s="24">
        <v>0</v>
      </c>
      <c r="D16" s="21">
        <v>0</v>
      </c>
      <c r="E16" s="21">
        <v>0</v>
      </c>
      <c r="F16" s="21">
        <v>0</v>
      </c>
      <c r="G16" s="21">
        <v>0</v>
      </c>
      <c r="H16" s="21">
        <v>0</v>
      </c>
      <c r="I16" s="21">
        <f>SUM(B16:H16)</f>
        <v>0</v>
      </c>
    </row>
    <row r="17" spans="1:9" x14ac:dyDescent="0.25">
      <c r="A17" s="21" t="s">
        <v>3</v>
      </c>
      <c r="B17" s="21">
        <v>0</v>
      </c>
      <c r="C17" s="21">
        <v>0</v>
      </c>
      <c r="D17" s="21">
        <v>0</v>
      </c>
      <c r="E17" s="21">
        <v>0</v>
      </c>
      <c r="F17" s="21">
        <v>0</v>
      </c>
      <c r="G17" s="21">
        <v>0</v>
      </c>
      <c r="H17" s="21">
        <v>0</v>
      </c>
      <c r="I17" s="21">
        <f t="shared" ref="I17:I25" si="0">SUM(B17:H17)</f>
        <v>0</v>
      </c>
    </row>
    <row r="18" spans="1:9" x14ac:dyDescent="0.25">
      <c r="A18" s="21" t="s">
        <v>7</v>
      </c>
      <c r="B18" s="21">
        <v>0</v>
      </c>
      <c r="C18" s="21">
        <v>0</v>
      </c>
      <c r="D18" s="21">
        <v>0</v>
      </c>
      <c r="E18" s="21">
        <v>0</v>
      </c>
      <c r="F18" s="21">
        <v>0</v>
      </c>
      <c r="G18" s="21">
        <v>0</v>
      </c>
      <c r="H18" s="21">
        <v>0</v>
      </c>
      <c r="I18" s="21">
        <f t="shared" si="0"/>
        <v>0</v>
      </c>
    </row>
    <row r="19" spans="1:9" x14ac:dyDescent="0.25">
      <c r="A19" s="21" t="s">
        <v>8</v>
      </c>
      <c r="B19" s="21">
        <v>0</v>
      </c>
      <c r="C19" s="21">
        <v>0</v>
      </c>
      <c r="D19" s="21">
        <v>0</v>
      </c>
      <c r="E19" s="21">
        <v>0</v>
      </c>
      <c r="F19" s="21">
        <v>0</v>
      </c>
      <c r="G19" s="21">
        <v>0</v>
      </c>
      <c r="H19" s="21">
        <v>0</v>
      </c>
      <c r="I19" s="21">
        <f t="shared" si="0"/>
        <v>0</v>
      </c>
    </row>
    <row r="20" spans="1:9" ht="15" customHeight="1" x14ac:dyDescent="0.25">
      <c r="A20" s="16" t="s">
        <v>2</v>
      </c>
      <c r="B20" s="20">
        <f t="shared" ref="B20:H20" si="1">SUM(B15:B19)</f>
        <v>4416</v>
      </c>
      <c r="C20" s="20">
        <f t="shared" si="1"/>
        <v>15000</v>
      </c>
      <c r="D20" s="20">
        <f t="shared" si="1"/>
        <v>120000</v>
      </c>
      <c r="E20" s="20">
        <f t="shared" si="1"/>
        <v>50000</v>
      </c>
      <c r="F20" s="20">
        <f t="shared" si="1"/>
        <v>50000</v>
      </c>
      <c r="G20" s="20">
        <f t="shared" si="1"/>
        <v>0</v>
      </c>
      <c r="H20" s="20">
        <f t="shared" si="1"/>
        <v>0</v>
      </c>
      <c r="I20" s="28">
        <f>SUM(B20:H20)</f>
        <v>239416</v>
      </c>
    </row>
    <row r="21" spans="1:9" ht="15" customHeight="1" x14ac:dyDescent="0.25">
      <c r="A21" s="21" t="s">
        <v>12</v>
      </c>
      <c r="B21" s="21">
        <v>0</v>
      </c>
      <c r="C21" s="21">
        <v>0</v>
      </c>
      <c r="D21" s="21">
        <v>0</v>
      </c>
      <c r="E21" s="21">
        <v>0</v>
      </c>
      <c r="F21" s="21">
        <v>0</v>
      </c>
      <c r="G21" s="21">
        <v>0</v>
      </c>
      <c r="H21" s="21">
        <v>0</v>
      </c>
      <c r="I21" s="21">
        <f t="shared" si="0"/>
        <v>0</v>
      </c>
    </row>
    <row r="22" spans="1:9" x14ac:dyDescent="0.25">
      <c r="A22" s="21" t="s">
        <v>9</v>
      </c>
      <c r="B22" s="21">
        <v>4416</v>
      </c>
      <c r="C22" s="21">
        <v>15000</v>
      </c>
      <c r="D22" s="21">
        <v>20000</v>
      </c>
      <c r="E22" s="21">
        <v>10000</v>
      </c>
      <c r="F22" s="21">
        <v>10000</v>
      </c>
      <c r="G22" s="21">
        <v>0</v>
      </c>
      <c r="H22" s="21">
        <v>0</v>
      </c>
      <c r="I22" s="21">
        <f>SUM(B22:H22)</f>
        <v>59416</v>
      </c>
    </row>
    <row r="23" spans="1:9" x14ac:dyDescent="0.25">
      <c r="A23" s="21" t="s">
        <v>10</v>
      </c>
      <c r="B23" s="26"/>
      <c r="C23" s="26"/>
      <c r="D23" s="21">
        <v>100000</v>
      </c>
      <c r="E23" s="21">
        <v>40000</v>
      </c>
      <c r="F23" s="21">
        <v>40000</v>
      </c>
      <c r="G23" s="21">
        <v>0</v>
      </c>
      <c r="H23" s="21">
        <v>0</v>
      </c>
      <c r="I23" s="28">
        <f>SUM(B23:H23)</f>
        <v>180000</v>
      </c>
    </row>
    <row r="24" spans="1:9" x14ac:dyDescent="0.25">
      <c r="A24" s="21" t="s">
        <v>11</v>
      </c>
      <c r="B24" s="21">
        <v>0</v>
      </c>
      <c r="C24" s="21">
        <v>0</v>
      </c>
      <c r="D24" s="21">
        <v>0</v>
      </c>
      <c r="E24" s="21">
        <v>0</v>
      </c>
      <c r="F24" s="21">
        <v>0</v>
      </c>
      <c r="G24" s="21">
        <v>0</v>
      </c>
      <c r="H24" s="21">
        <v>0</v>
      </c>
      <c r="I24" s="21">
        <f t="shared" si="0"/>
        <v>0</v>
      </c>
    </row>
    <row r="25" spans="1:9" x14ac:dyDescent="0.25">
      <c r="A25" s="16" t="s">
        <v>0</v>
      </c>
      <c r="B25" s="20">
        <f>SUM(B21:B24)</f>
        <v>4416</v>
      </c>
      <c r="C25" s="20">
        <f t="shared" ref="C25:G25" si="2">SUM(C21:C24)</f>
        <v>15000</v>
      </c>
      <c r="D25" s="20">
        <v>120000</v>
      </c>
      <c r="E25" s="20">
        <f t="shared" si="2"/>
        <v>50000</v>
      </c>
      <c r="F25" s="20">
        <f t="shared" si="2"/>
        <v>50000</v>
      </c>
      <c r="G25" s="20">
        <f t="shared" si="2"/>
        <v>0</v>
      </c>
      <c r="H25" s="20">
        <f>SUM(H21:H24)</f>
        <v>0</v>
      </c>
      <c r="I25" s="28">
        <f t="shared" si="0"/>
        <v>239416</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3"/>
      <c r="B29" s="13"/>
      <c r="C29" s="8"/>
      <c r="D29" s="8"/>
      <c r="E29" s="8"/>
      <c r="F29" s="8"/>
      <c r="G29" s="8"/>
      <c r="H29" s="8"/>
      <c r="I29" s="10"/>
    </row>
    <row r="30" spans="1:9" ht="13.5" customHeight="1" x14ac:dyDescent="0.25">
      <c r="A30" s="14"/>
      <c r="B30" s="14"/>
      <c r="C30" s="21"/>
      <c r="D30" s="21"/>
      <c r="E30" s="21"/>
      <c r="F30" s="21"/>
      <c r="G30" s="21"/>
      <c r="H30" s="21"/>
      <c r="I30" s="21"/>
    </row>
    <row r="31" spans="1:9" ht="13.5" customHeight="1" x14ac:dyDescent="0.25">
      <c r="A31" s="14"/>
      <c r="B31" s="14"/>
      <c r="C31" s="21"/>
      <c r="D31" s="21"/>
      <c r="E31" s="21"/>
      <c r="F31" s="21"/>
      <c r="G31" s="21"/>
      <c r="H31" s="21"/>
      <c r="I31" s="21"/>
    </row>
    <row r="32" spans="1:9" ht="13.5" customHeight="1" x14ac:dyDescent="0.25">
      <c r="A32" s="14"/>
      <c r="B32" s="14"/>
      <c r="C32" s="21"/>
      <c r="D32" s="21"/>
      <c r="E32" s="21"/>
      <c r="F32" s="21"/>
      <c r="G32" s="21"/>
      <c r="H32" s="21"/>
      <c r="I32" s="21"/>
    </row>
    <row r="33" spans="1:9" ht="13.5" customHeight="1" x14ac:dyDescent="0.25">
      <c r="A33" s="14"/>
      <c r="B33" s="14"/>
      <c r="C33" s="21"/>
      <c r="D33" s="21"/>
      <c r="E33" s="21"/>
      <c r="F33" s="21"/>
      <c r="G33" s="21"/>
      <c r="H33" s="21"/>
      <c r="I33" s="21"/>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1D0F67F7-FD3C-4790-8C04-798ACCF8BCF2}">
          <x14:formula1>
            <xm:f>'S:\!BUDGET 2017\!OLD\[FY 17 Budget Utility Services CIP Projects 4.25.16 entry doc - AFTER SORTING.xlsx]DROPDOWN INFO - DO NOT CHANGE'!#REF!</xm:f>
          </x14:formula1>
          <xm:sqref>A30:B31 A33:B33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89A8A-1CD8-4334-A32B-8B1CDD9CCDA7}">
  <dimension ref="A1:I34"/>
  <sheetViews>
    <sheetView view="pageBreakPreview" zoomScaleNormal="100" zoomScaleSheetLayoutView="100" workbookViewId="0">
      <selection activeCell="A9" sqref="A9:I13"/>
    </sheetView>
  </sheetViews>
  <sheetFormatPr defaultRowHeight="15" x14ac:dyDescent="0.25"/>
  <cols>
    <col min="1" max="1" width="29.42578125" style="9" customWidth="1"/>
    <col min="2" max="2" width="12.7109375" style="9" customWidth="1"/>
    <col min="3" max="3" width="12" style="9" customWidth="1"/>
    <col min="4" max="4" width="9.7109375" style="9" customWidth="1"/>
    <col min="5" max="5" width="11.28515625" style="9" customWidth="1"/>
    <col min="6" max="6" width="9.85546875" style="9" customWidth="1"/>
    <col min="7" max="7" width="9.7109375" style="9" customWidth="1"/>
    <col min="8" max="8" width="14" style="9" customWidth="1"/>
    <col min="9" max="9" width="12" style="9" customWidth="1"/>
  </cols>
  <sheetData>
    <row r="1" spans="1:9" ht="18.75" x14ac:dyDescent="0.25">
      <c r="A1" s="15" t="s">
        <v>19</v>
      </c>
      <c r="B1" s="11"/>
      <c r="C1" s="11"/>
      <c r="D1" s="11"/>
      <c r="E1" s="11"/>
      <c r="F1" s="11"/>
      <c r="G1" s="11"/>
      <c r="H1" s="11"/>
      <c r="I1" s="11"/>
    </row>
    <row r="2" spans="1:9" ht="15.75" x14ac:dyDescent="0.25">
      <c r="A2" s="22" t="s">
        <v>56</v>
      </c>
      <c r="B2" s="3"/>
      <c r="C2" s="3"/>
      <c r="D2" s="3"/>
      <c r="E2" s="3"/>
      <c r="F2" s="12"/>
      <c r="G2" s="12"/>
      <c r="H2" s="12"/>
      <c r="I2" s="12"/>
    </row>
    <row r="3" spans="1:9" ht="15.75" x14ac:dyDescent="0.25">
      <c r="A3" s="22" t="s">
        <v>66</v>
      </c>
      <c r="B3" s="3"/>
      <c r="C3" s="3"/>
      <c r="D3" s="3"/>
      <c r="E3" s="3"/>
      <c r="F3" s="12"/>
      <c r="G3" s="12"/>
      <c r="H3" s="12"/>
      <c r="I3" s="12"/>
    </row>
    <row r="4" spans="1:9" x14ac:dyDescent="0.25">
      <c r="A4" s="25" t="s">
        <v>58</v>
      </c>
      <c r="B4" s="3"/>
      <c r="C4" s="3"/>
      <c r="D4" s="3"/>
      <c r="E4" s="3"/>
      <c r="F4" s="12"/>
      <c r="G4" s="12"/>
      <c r="H4" s="12"/>
      <c r="I4" s="12"/>
    </row>
    <row r="5" spans="1:9" x14ac:dyDescent="0.25">
      <c r="A5" s="25" t="s">
        <v>35</v>
      </c>
      <c r="B5" s="3"/>
      <c r="C5" s="3"/>
      <c r="D5" s="3"/>
      <c r="E5" s="3"/>
      <c r="F5" s="12"/>
      <c r="G5" s="12"/>
      <c r="H5" s="12"/>
      <c r="I5" s="12"/>
    </row>
    <row r="6" spans="1:9" x14ac:dyDescent="0.25">
      <c r="A6" s="25" t="s">
        <v>44</v>
      </c>
      <c r="B6" s="3"/>
      <c r="C6" s="3"/>
      <c r="D6" s="3"/>
      <c r="E6" s="3"/>
      <c r="F6" s="12"/>
      <c r="G6" s="12"/>
      <c r="H6" s="12"/>
      <c r="I6" s="12"/>
    </row>
    <row r="7" spans="1:9" x14ac:dyDescent="0.25">
      <c r="A7" s="3" t="s">
        <v>48</v>
      </c>
      <c r="B7" s="3"/>
      <c r="C7" s="3"/>
      <c r="D7" s="3"/>
      <c r="E7" s="3"/>
      <c r="F7" s="12"/>
      <c r="G7" s="12"/>
      <c r="H7" s="12"/>
      <c r="I7" s="12"/>
    </row>
    <row r="8" spans="1:9" x14ac:dyDescent="0.25">
      <c r="A8" s="5" t="s">
        <v>5</v>
      </c>
      <c r="B8" s="4"/>
      <c r="C8" s="3"/>
      <c r="D8" s="3"/>
      <c r="E8" s="3"/>
      <c r="F8" s="12"/>
      <c r="G8" s="12"/>
      <c r="H8" s="12"/>
      <c r="I8" s="12"/>
    </row>
    <row r="9" spans="1:9" x14ac:dyDescent="0.25">
      <c r="A9" s="32" t="s">
        <v>42</v>
      </c>
      <c r="B9" s="32"/>
      <c r="C9" s="32"/>
      <c r="D9" s="32"/>
      <c r="E9" s="32"/>
      <c r="F9" s="32"/>
      <c r="G9" s="32"/>
      <c r="H9" s="32"/>
      <c r="I9" s="32"/>
    </row>
    <row r="10" spans="1:9" x14ac:dyDescent="0.25">
      <c r="A10" s="32"/>
      <c r="B10" s="32"/>
      <c r="C10" s="32"/>
      <c r="D10" s="32"/>
      <c r="E10" s="32"/>
      <c r="F10" s="32"/>
      <c r="G10" s="32"/>
      <c r="H10" s="32"/>
      <c r="I10" s="32"/>
    </row>
    <row r="11" spans="1:9" x14ac:dyDescent="0.25">
      <c r="A11" s="32"/>
      <c r="B11" s="32"/>
      <c r="C11" s="32"/>
      <c r="D11" s="32"/>
      <c r="E11" s="32"/>
      <c r="F11" s="32"/>
      <c r="G11" s="32"/>
      <c r="H11" s="32"/>
      <c r="I11" s="32"/>
    </row>
    <row r="12" spans="1:9" x14ac:dyDescent="0.25">
      <c r="A12" s="32"/>
      <c r="B12" s="32"/>
      <c r="C12" s="32"/>
      <c r="D12" s="32"/>
      <c r="E12" s="32"/>
      <c r="F12" s="32"/>
      <c r="G12" s="32"/>
      <c r="H12" s="32"/>
      <c r="I12" s="32"/>
    </row>
    <row r="13" spans="1:9" x14ac:dyDescent="0.25">
      <c r="A13" s="32"/>
      <c r="B13" s="32"/>
      <c r="C13" s="32"/>
      <c r="D13" s="32"/>
      <c r="E13" s="32"/>
      <c r="F13" s="32"/>
      <c r="G13" s="32"/>
      <c r="H13" s="32"/>
      <c r="I13" s="32"/>
    </row>
    <row r="14" spans="1:9" ht="25.5" x14ac:dyDescent="0.25">
      <c r="A14" s="17" t="s">
        <v>4</v>
      </c>
      <c r="B14" s="18" t="s">
        <v>1</v>
      </c>
      <c r="C14" s="18" t="s">
        <v>13</v>
      </c>
      <c r="D14" s="18" t="s">
        <v>14</v>
      </c>
      <c r="E14" s="18" t="s">
        <v>15</v>
      </c>
      <c r="F14" s="18" t="s">
        <v>16</v>
      </c>
      <c r="G14" s="18" t="s">
        <v>17</v>
      </c>
      <c r="H14" s="19" t="s">
        <v>18</v>
      </c>
      <c r="I14" s="19" t="s">
        <v>2</v>
      </c>
    </row>
    <row r="15" spans="1:9" ht="15" customHeight="1" x14ac:dyDescent="0.25">
      <c r="A15" s="21" t="s">
        <v>25</v>
      </c>
      <c r="B15" s="21">
        <f>225000+25000</f>
        <v>250000</v>
      </c>
      <c r="C15" s="21">
        <v>0</v>
      </c>
      <c r="D15" s="21">
        <v>75000</v>
      </c>
      <c r="E15" s="21">
        <v>0</v>
      </c>
      <c r="F15" s="21">
        <v>0</v>
      </c>
      <c r="G15" s="21">
        <v>0</v>
      </c>
      <c r="H15" s="21">
        <v>0</v>
      </c>
      <c r="I15" s="21">
        <v>300000</v>
      </c>
    </row>
    <row r="16" spans="1:9" x14ac:dyDescent="0.25">
      <c r="A16" s="21" t="s">
        <v>6</v>
      </c>
      <c r="B16" s="21">
        <v>0</v>
      </c>
      <c r="C16" s="21">
        <v>0</v>
      </c>
      <c r="D16" s="21">
        <v>0</v>
      </c>
      <c r="E16" s="21">
        <v>0</v>
      </c>
      <c r="F16" s="21">
        <v>0</v>
      </c>
      <c r="G16" s="21">
        <v>0</v>
      </c>
      <c r="H16" s="21">
        <v>0</v>
      </c>
      <c r="I16" s="21">
        <f>SUM(B16:H16)</f>
        <v>0</v>
      </c>
    </row>
    <row r="17" spans="1:9" x14ac:dyDescent="0.25">
      <c r="A17" s="21" t="s">
        <v>3</v>
      </c>
      <c r="B17" s="21">
        <v>0</v>
      </c>
      <c r="C17" s="21">
        <v>0</v>
      </c>
      <c r="D17" s="21">
        <v>0</v>
      </c>
      <c r="E17" s="21">
        <v>0</v>
      </c>
      <c r="F17" s="21">
        <v>0</v>
      </c>
      <c r="G17" s="21">
        <v>0</v>
      </c>
      <c r="H17" s="21">
        <v>0</v>
      </c>
      <c r="I17" s="21">
        <f t="shared" ref="I17:I24" si="0">SUM(B17:H17)</f>
        <v>0</v>
      </c>
    </row>
    <row r="18" spans="1:9" x14ac:dyDescent="0.25">
      <c r="A18" s="21" t="s">
        <v>7</v>
      </c>
      <c r="B18" s="21">
        <v>0</v>
      </c>
      <c r="C18" s="21">
        <v>0</v>
      </c>
      <c r="D18" s="21">
        <v>0</v>
      </c>
      <c r="E18" s="21">
        <v>0</v>
      </c>
      <c r="F18" s="21">
        <v>0</v>
      </c>
      <c r="G18" s="21">
        <v>0</v>
      </c>
      <c r="H18" s="21">
        <v>0</v>
      </c>
      <c r="I18" s="21">
        <f t="shared" si="0"/>
        <v>0</v>
      </c>
    </row>
    <row r="19" spans="1:9" x14ac:dyDescent="0.25">
      <c r="A19" s="21" t="s">
        <v>8</v>
      </c>
      <c r="B19" s="21">
        <v>0</v>
      </c>
      <c r="C19" s="21">
        <v>0</v>
      </c>
      <c r="D19" s="21">
        <v>0</v>
      </c>
      <c r="E19" s="21">
        <v>0</v>
      </c>
      <c r="F19" s="21">
        <v>0</v>
      </c>
      <c r="G19" s="21">
        <v>0</v>
      </c>
      <c r="H19" s="21">
        <v>0</v>
      </c>
      <c r="I19" s="21">
        <f t="shared" si="0"/>
        <v>0</v>
      </c>
    </row>
    <row r="20" spans="1:9" ht="15" customHeight="1" x14ac:dyDescent="0.25">
      <c r="A20" s="16" t="s">
        <v>2</v>
      </c>
      <c r="B20" s="20">
        <f>SUM(B15:B19)</f>
        <v>250000</v>
      </c>
      <c r="C20" s="20">
        <f t="shared" ref="C20:H20" si="1">SUM(C15:C19)</f>
        <v>0</v>
      </c>
      <c r="D20" s="20">
        <f>SUM(D15:D19)</f>
        <v>75000</v>
      </c>
      <c r="E20" s="20">
        <f t="shared" si="1"/>
        <v>0</v>
      </c>
      <c r="F20" s="20">
        <f t="shared" si="1"/>
        <v>0</v>
      </c>
      <c r="G20" s="20">
        <f t="shared" si="1"/>
        <v>0</v>
      </c>
      <c r="H20" s="20">
        <f t="shared" si="1"/>
        <v>0</v>
      </c>
      <c r="I20" s="20">
        <f>SUM(B20:H20)</f>
        <v>325000</v>
      </c>
    </row>
    <row r="21" spans="1:9" ht="15" customHeight="1" x14ac:dyDescent="0.25">
      <c r="A21" s="21" t="s">
        <v>12</v>
      </c>
      <c r="B21" s="21">
        <v>0</v>
      </c>
      <c r="C21" s="21">
        <v>0</v>
      </c>
      <c r="D21" s="21">
        <v>0</v>
      </c>
      <c r="E21" s="21">
        <v>0</v>
      </c>
      <c r="F21" s="21">
        <v>0</v>
      </c>
      <c r="G21" s="21">
        <v>0</v>
      </c>
      <c r="H21" s="21">
        <v>0</v>
      </c>
      <c r="I21" s="21">
        <f t="shared" si="0"/>
        <v>0</v>
      </c>
    </row>
    <row r="22" spans="1:9" x14ac:dyDescent="0.25">
      <c r="A22" s="21" t="s">
        <v>26</v>
      </c>
      <c r="B22" s="21">
        <v>0</v>
      </c>
      <c r="C22" s="21">
        <v>25000</v>
      </c>
      <c r="D22" s="21">
        <v>25000</v>
      </c>
      <c r="E22" s="21">
        <v>0</v>
      </c>
      <c r="F22" s="21">
        <v>0</v>
      </c>
      <c r="G22" s="21">
        <v>0</v>
      </c>
      <c r="H22" s="21">
        <v>0</v>
      </c>
      <c r="I22" s="21">
        <f t="shared" si="0"/>
        <v>50000</v>
      </c>
    </row>
    <row r="23" spans="1:9" x14ac:dyDescent="0.25">
      <c r="A23" s="21" t="s">
        <v>10</v>
      </c>
      <c r="B23" s="21">
        <v>0</v>
      </c>
      <c r="C23" s="21">
        <v>0</v>
      </c>
      <c r="D23" s="21">
        <v>275000</v>
      </c>
      <c r="E23" s="21">
        <v>0</v>
      </c>
      <c r="F23" s="21">
        <v>0</v>
      </c>
      <c r="G23" s="21">
        <v>0</v>
      </c>
      <c r="H23" s="21">
        <v>0</v>
      </c>
      <c r="I23" s="21">
        <v>300000</v>
      </c>
    </row>
    <row r="24" spans="1:9" x14ac:dyDescent="0.25">
      <c r="A24" s="21" t="s">
        <v>11</v>
      </c>
      <c r="B24" s="21">
        <v>0</v>
      </c>
      <c r="C24" s="21">
        <v>0</v>
      </c>
      <c r="D24" s="21">
        <v>0</v>
      </c>
      <c r="E24" s="21">
        <v>0</v>
      </c>
      <c r="F24" s="21">
        <v>0</v>
      </c>
      <c r="G24" s="21">
        <v>0</v>
      </c>
      <c r="H24" s="21">
        <v>0</v>
      </c>
      <c r="I24" s="21">
        <f t="shared" si="0"/>
        <v>0</v>
      </c>
    </row>
    <row r="25" spans="1:9" x14ac:dyDescent="0.25">
      <c r="A25" s="16" t="s">
        <v>0</v>
      </c>
      <c r="B25" s="20">
        <f>SUM(B21:B24)</f>
        <v>0</v>
      </c>
      <c r="C25" s="20">
        <v>25000</v>
      </c>
      <c r="D25" s="20">
        <f>SUM(D22:D23)</f>
        <v>300000</v>
      </c>
      <c r="E25" s="20">
        <f t="shared" ref="E25:G25" si="2">SUM(E21:E24)</f>
        <v>0</v>
      </c>
      <c r="F25" s="20">
        <f t="shared" si="2"/>
        <v>0</v>
      </c>
      <c r="G25" s="20">
        <f t="shared" si="2"/>
        <v>0</v>
      </c>
      <c r="H25" s="20">
        <f>SUM(H21:H24)</f>
        <v>0</v>
      </c>
      <c r="I25" s="20">
        <v>325000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3"/>
      <c r="B29" s="13"/>
      <c r="C29" s="8"/>
      <c r="D29" s="8"/>
      <c r="E29" s="8"/>
      <c r="F29" s="8"/>
      <c r="G29" s="8"/>
      <c r="H29" s="8"/>
      <c r="I29" s="10"/>
    </row>
    <row r="30" spans="1:9" ht="13.5" customHeight="1" x14ac:dyDescent="0.25">
      <c r="A30" s="14"/>
      <c r="B30" s="14"/>
      <c r="C30" s="21"/>
      <c r="D30" s="21"/>
      <c r="E30" s="21"/>
      <c r="F30" s="21"/>
      <c r="G30" s="21"/>
      <c r="H30" s="21"/>
      <c r="I30" s="21"/>
    </row>
    <row r="31" spans="1:9" ht="13.5" customHeight="1" x14ac:dyDescent="0.25">
      <c r="A31" s="14"/>
      <c r="B31" s="14"/>
      <c r="C31" s="21"/>
      <c r="D31" s="21"/>
      <c r="E31" s="21"/>
      <c r="F31" s="21"/>
      <c r="G31" s="21"/>
      <c r="H31" s="21"/>
      <c r="I31" s="21"/>
    </row>
    <row r="32" spans="1:9" ht="13.5" customHeight="1" x14ac:dyDescent="0.25">
      <c r="A32" s="14"/>
      <c r="B32" s="14"/>
      <c r="C32" s="21"/>
      <c r="D32" s="21"/>
      <c r="E32" s="21"/>
      <c r="F32" s="21"/>
      <c r="G32" s="21"/>
      <c r="H32" s="21"/>
      <c r="I32" s="21"/>
    </row>
    <row r="33" spans="1:9" ht="13.5" customHeight="1" x14ac:dyDescent="0.25">
      <c r="A33" s="14"/>
      <c r="B33" s="14"/>
      <c r="C33" s="21"/>
      <c r="D33" s="21"/>
      <c r="E33" s="21"/>
      <c r="F33" s="21"/>
      <c r="G33" s="21"/>
      <c r="H33" s="21"/>
      <c r="I33" s="21"/>
    </row>
    <row r="34" spans="1:9" ht="13.5" customHeight="1" x14ac:dyDescent="0.25">
      <c r="A34" s="14"/>
      <c r="B34" s="14"/>
      <c r="C34" s="21"/>
      <c r="D34" s="21"/>
      <c r="E34" s="21"/>
      <c r="F34" s="21"/>
      <c r="G34" s="21"/>
      <c r="H34" s="21"/>
      <c r="I34" s="21"/>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4E1FAEC7-C895-4721-A887-6216A8F83845}">
          <x14:formula1>
            <xm:f>'S:\!BUDGET 2017\!OLD\[FY 17 Budget Utility Services CIP Projects 4.25.16 entry doc - AFTER SORTING.xlsx]DROPDOWN INFO - DO NOT CHANGE'!#REF!</xm:f>
          </x14:formula1>
          <xm:sqref>A30:B31 A33:B34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2C8C4-E17E-44AD-84D1-0830AB894769}">
  <dimension ref="A1:I34"/>
  <sheetViews>
    <sheetView view="pageBreakPreview" zoomScaleNormal="100" zoomScaleSheetLayoutView="100" workbookViewId="0">
      <selection activeCell="A9" sqref="A9:I13"/>
    </sheetView>
  </sheetViews>
  <sheetFormatPr defaultRowHeight="15" x14ac:dyDescent="0.25"/>
  <cols>
    <col min="1" max="1" width="29.42578125" style="9" customWidth="1"/>
    <col min="2" max="2" width="12.7109375" style="9" customWidth="1"/>
    <col min="3" max="3" width="12" style="9" customWidth="1"/>
    <col min="4" max="4" width="9.7109375" style="9" customWidth="1"/>
    <col min="5" max="5" width="11.28515625" style="9" customWidth="1"/>
    <col min="6" max="6" width="9.85546875" style="9" customWidth="1"/>
    <col min="7" max="7" width="9.7109375" style="9" customWidth="1"/>
    <col min="8" max="8" width="14" style="9" customWidth="1"/>
    <col min="9" max="9" width="12" style="9" customWidth="1"/>
  </cols>
  <sheetData>
    <row r="1" spans="1:9" ht="18.75" x14ac:dyDescent="0.25">
      <c r="A1" s="15" t="s">
        <v>19</v>
      </c>
      <c r="B1" s="11"/>
      <c r="C1" s="11"/>
      <c r="D1" s="11"/>
      <c r="E1" s="11"/>
      <c r="F1" s="11"/>
      <c r="G1" s="11"/>
      <c r="H1" s="11"/>
      <c r="I1" s="11"/>
    </row>
    <row r="2" spans="1:9" ht="15.75" x14ac:dyDescent="0.25">
      <c r="A2" s="22" t="s">
        <v>56</v>
      </c>
      <c r="B2" s="3"/>
      <c r="C2" s="3"/>
      <c r="D2" s="3"/>
      <c r="E2" s="3"/>
      <c r="F2" s="12"/>
      <c r="G2" s="12"/>
      <c r="H2" s="12"/>
      <c r="I2" s="12"/>
    </row>
    <row r="3" spans="1:9" ht="15.75" x14ac:dyDescent="0.25">
      <c r="A3" s="22" t="s">
        <v>65</v>
      </c>
      <c r="B3" s="3"/>
      <c r="C3" s="3"/>
      <c r="D3" s="3"/>
      <c r="E3" s="3"/>
      <c r="F3" s="12"/>
      <c r="G3" s="12"/>
      <c r="H3" s="12"/>
      <c r="I3" s="12"/>
    </row>
    <row r="4" spans="1:9" x14ac:dyDescent="0.25">
      <c r="A4" s="25" t="s">
        <v>60</v>
      </c>
      <c r="B4" s="3"/>
      <c r="C4" s="3"/>
      <c r="D4" s="3"/>
      <c r="E4" s="3"/>
      <c r="F4" s="12"/>
      <c r="G4" s="12"/>
      <c r="H4" s="12"/>
      <c r="I4" s="12"/>
    </row>
    <row r="5" spans="1:9" x14ac:dyDescent="0.25">
      <c r="A5" s="25" t="s">
        <v>36</v>
      </c>
      <c r="B5" s="3"/>
      <c r="C5" s="3"/>
      <c r="D5" s="3"/>
      <c r="E5" s="3"/>
      <c r="F5" s="12"/>
      <c r="G5" s="12"/>
      <c r="H5" s="12"/>
      <c r="I5" s="12"/>
    </row>
    <row r="6" spans="1:9" x14ac:dyDescent="0.25">
      <c r="A6" s="25" t="s">
        <v>44</v>
      </c>
      <c r="B6" s="3"/>
      <c r="C6" s="3"/>
      <c r="D6" s="3"/>
      <c r="E6" s="3"/>
      <c r="F6" s="12"/>
      <c r="G6" s="12"/>
      <c r="H6" s="12"/>
      <c r="I6" s="12"/>
    </row>
    <row r="7" spans="1:9" x14ac:dyDescent="0.25">
      <c r="A7" s="3" t="s">
        <v>48</v>
      </c>
      <c r="B7" s="3"/>
      <c r="C7" s="3"/>
      <c r="D7" s="3"/>
      <c r="E7" s="3"/>
      <c r="F7" s="12"/>
      <c r="G7" s="12"/>
      <c r="H7" s="12"/>
      <c r="I7" s="12"/>
    </row>
    <row r="8" spans="1:9" x14ac:dyDescent="0.25">
      <c r="A8" s="5" t="s">
        <v>5</v>
      </c>
      <c r="B8" s="4"/>
      <c r="C8" s="3"/>
      <c r="D8" s="3"/>
      <c r="E8" s="3"/>
      <c r="F8" s="12"/>
      <c r="G8" s="12"/>
      <c r="H8" s="12"/>
      <c r="I8" s="12"/>
    </row>
    <row r="9" spans="1:9" x14ac:dyDescent="0.25">
      <c r="A9" s="32" t="s">
        <v>45</v>
      </c>
      <c r="B9" s="32"/>
      <c r="C9" s="32"/>
      <c r="D9" s="32"/>
      <c r="E9" s="32"/>
      <c r="F9" s="32"/>
      <c r="G9" s="32"/>
      <c r="H9" s="32"/>
      <c r="I9" s="32"/>
    </row>
    <row r="10" spans="1:9" x14ac:dyDescent="0.25">
      <c r="A10" s="32"/>
      <c r="B10" s="32"/>
      <c r="C10" s="32"/>
      <c r="D10" s="32"/>
      <c r="E10" s="32"/>
      <c r="F10" s="32"/>
      <c r="G10" s="32"/>
      <c r="H10" s="32"/>
      <c r="I10" s="32"/>
    </row>
    <row r="11" spans="1:9" x14ac:dyDescent="0.25">
      <c r="A11" s="32"/>
      <c r="B11" s="32"/>
      <c r="C11" s="32"/>
      <c r="D11" s="32"/>
      <c r="E11" s="32"/>
      <c r="F11" s="32"/>
      <c r="G11" s="32"/>
      <c r="H11" s="32"/>
      <c r="I11" s="32"/>
    </row>
    <row r="12" spans="1:9" x14ac:dyDescent="0.25">
      <c r="A12" s="32"/>
      <c r="B12" s="32"/>
      <c r="C12" s="32"/>
      <c r="D12" s="32"/>
      <c r="E12" s="32"/>
      <c r="F12" s="32"/>
      <c r="G12" s="32"/>
      <c r="H12" s="32"/>
      <c r="I12" s="32"/>
    </row>
    <row r="13" spans="1:9" x14ac:dyDescent="0.25">
      <c r="A13" s="32"/>
      <c r="B13" s="32"/>
      <c r="C13" s="32"/>
      <c r="D13" s="32"/>
      <c r="E13" s="32"/>
      <c r="F13" s="32"/>
      <c r="G13" s="32"/>
      <c r="H13" s="32"/>
      <c r="I13" s="32"/>
    </row>
    <row r="14" spans="1:9" ht="25.5" x14ac:dyDescent="0.25">
      <c r="A14" s="17" t="s">
        <v>4</v>
      </c>
      <c r="B14" s="18" t="s">
        <v>1</v>
      </c>
      <c r="C14" s="18" t="s">
        <v>13</v>
      </c>
      <c r="D14" s="18" t="s">
        <v>14</v>
      </c>
      <c r="E14" s="18" t="s">
        <v>15</v>
      </c>
      <c r="F14" s="18" t="s">
        <v>16</v>
      </c>
      <c r="G14" s="18" t="s">
        <v>17</v>
      </c>
      <c r="H14" s="19" t="s">
        <v>18</v>
      </c>
      <c r="I14" s="19" t="s">
        <v>2</v>
      </c>
    </row>
    <row r="15" spans="1:9" ht="15" customHeight="1" x14ac:dyDescent="0.25">
      <c r="A15" s="27" t="s">
        <v>25</v>
      </c>
      <c r="B15" s="21">
        <f>900000+40000</f>
        <v>940000</v>
      </c>
      <c r="C15" s="21">
        <f>75000+100000+100000</f>
        <v>275000</v>
      </c>
      <c r="D15" s="21">
        <v>100000</v>
      </c>
      <c r="E15" s="21">
        <v>0</v>
      </c>
      <c r="F15" s="21">
        <v>0</v>
      </c>
      <c r="G15" s="21">
        <v>0</v>
      </c>
      <c r="H15" s="21">
        <v>0</v>
      </c>
      <c r="I15" s="21">
        <f>SUM(B15:H15)</f>
        <v>1315000</v>
      </c>
    </row>
    <row r="16" spans="1:9" x14ac:dyDescent="0.25">
      <c r="A16" s="21" t="s">
        <v>6</v>
      </c>
      <c r="B16" s="21">
        <v>0</v>
      </c>
      <c r="C16" s="21">
        <v>0</v>
      </c>
      <c r="D16" s="21">
        <v>0</v>
      </c>
      <c r="E16" s="21">
        <v>0</v>
      </c>
      <c r="F16" s="21">
        <v>0</v>
      </c>
      <c r="G16" s="21">
        <v>0</v>
      </c>
      <c r="H16" s="21">
        <v>0</v>
      </c>
      <c r="I16" s="28">
        <f t="shared" ref="I16:I24" si="0">SUM(B16:H16)</f>
        <v>0</v>
      </c>
    </row>
    <row r="17" spans="1:9" x14ac:dyDescent="0.25">
      <c r="A17" s="21" t="s">
        <v>3</v>
      </c>
      <c r="B17" s="21">
        <v>0</v>
      </c>
      <c r="C17" s="21">
        <v>0</v>
      </c>
      <c r="D17" s="21">
        <v>0</v>
      </c>
      <c r="E17" s="21">
        <v>0</v>
      </c>
      <c r="F17" s="21">
        <v>0</v>
      </c>
      <c r="G17" s="21">
        <v>0</v>
      </c>
      <c r="H17" s="21">
        <v>0</v>
      </c>
      <c r="I17" s="28">
        <f t="shared" si="0"/>
        <v>0</v>
      </c>
    </row>
    <row r="18" spans="1:9" x14ac:dyDescent="0.25">
      <c r="A18" s="21" t="s">
        <v>7</v>
      </c>
      <c r="B18" s="21">
        <v>0</v>
      </c>
      <c r="C18" s="21">
        <v>0</v>
      </c>
      <c r="D18" s="21">
        <v>0</v>
      </c>
      <c r="E18" s="21">
        <v>0</v>
      </c>
      <c r="F18" s="21">
        <v>0</v>
      </c>
      <c r="G18" s="21">
        <v>0</v>
      </c>
      <c r="H18" s="21">
        <v>0</v>
      </c>
      <c r="I18" s="28">
        <f t="shared" si="0"/>
        <v>0</v>
      </c>
    </row>
    <row r="19" spans="1:9" x14ac:dyDescent="0.25">
      <c r="A19" s="21" t="s">
        <v>8</v>
      </c>
      <c r="B19" s="21">
        <v>0</v>
      </c>
      <c r="C19" s="21">
        <v>0</v>
      </c>
      <c r="D19" s="21">
        <v>0</v>
      </c>
      <c r="E19" s="21">
        <v>0</v>
      </c>
      <c r="F19" s="21">
        <v>0</v>
      </c>
      <c r="G19" s="21">
        <v>0</v>
      </c>
      <c r="H19" s="21">
        <v>0</v>
      </c>
      <c r="I19" s="28">
        <f t="shared" si="0"/>
        <v>0</v>
      </c>
    </row>
    <row r="20" spans="1:9" ht="15" customHeight="1" x14ac:dyDescent="0.25">
      <c r="A20" s="16" t="s">
        <v>2</v>
      </c>
      <c r="B20" s="20">
        <f>SUM(B15:B19)</f>
        <v>940000</v>
      </c>
      <c r="C20" s="20">
        <f>SUM(C15:C19)</f>
        <v>275000</v>
      </c>
      <c r="D20" s="20">
        <f>SUM(D15:D19)</f>
        <v>100000</v>
      </c>
      <c r="E20" s="20">
        <f>SUM(E15:E19)</f>
        <v>0</v>
      </c>
      <c r="F20" s="20">
        <f t="shared" ref="F20:H20" si="1">SUM(F15:F19)</f>
        <v>0</v>
      </c>
      <c r="G20" s="20">
        <f t="shared" si="1"/>
        <v>0</v>
      </c>
      <c r="H20" s="20">
        <f t="shared" si="1"/>
        <v>0</v>
      </c>
      <c r="I20" s="20">
        <f>SUM(B20:H20)</f>
        <v>1315000</v>
      </c>
    </row>
    <row r="21" spans="1:9" ht="15" customHeight="1" x14ac:dyDescent="0.25">
      <c r="A21" s="21" t="s">
        <v>12</v>
      </c>
      <c r="B21" s="21">
        <v>0</v>
      </c>
      <c r="C21" s="21">
        <v>0</v>
      </c>
      <c r="D21" s="21">
        <v>0</v>
      </c>
      <c r="E21" s="21">
        <v>0</v>
      </c>
      <c r="F21" s="21">
        <v>0</v>
      </c>
      <c r="G21" s="21">
        <v>0</v>
      </c>
      <c r="H21" s="21">
        <v>0</v>
      </c>
      <c r="I21" s="28">
        <f t="shared" si="0"/>
        <v>0</v>
      </c>
    </row>
    <row r="22" spans="1:9" x14ac:dyDescent="0.25">
      <c r="A22" s="21" t="s">
        <v>9</v>
      </c>
      <c r="B22" s="21">
        <v>0</v>
      </c>
      <c r="C22" s="21">
        <v>50000</v>
      </c>
      <c r="D22" s="21">
        <v>40000</v>
      </c>
      <c r="E22" s="21">
        <f>25000+50000</f>
        <v>75000</v>
      </c>
      <c r="F22" s="21">
        <v>0</v>
      </c>
      <c r="G22" s="21">
        <v>0</v>
      </c>
      <c r="H22" s="21">
        <v>0</v>
      </c>
      <c r="I22" s="28">
        <f t="shared" si="0"/>
        <v>165000</v>
      </c>
    </row>
    <row r="23" spans="1:9" x14ac:dyDescent="0.25">
      <c r="A23" s="21" t="s">
        <v>10</v>
      </c>
      <c r="B23" s="21">
        <v>0</v>
      </c>
      <c r="C23" s="21">
        <v>0</v>
      </c>
      <c r="D23" s="21">
        <v>300000</v>
      </c>
      <c r="E23" s="21">
        <f>650000+200000</f>
        <v>850000</v>
      </c>
      <c r="F23" s="21">
        <v>0</v>
      </c>
      <c r="G23" s="21">
        <v>0</v>
      </c>
      <c r="H23" s="21">
        <v>0</v>
      </c>
      <c r="I23" s="28">
        <f t="shared" si="0"/>
        <v>1150000</v>
      </c>
    </row>
    <row r="24" spans="1:9" x14ac:dyDescent="0.25">
      <c r="A24" s="21" t="s">
        <v>11</v>
      </c>
      <c r="B24" s="21">
        <v>0</v>
      </c>
      <c r="C24" s="21">
        <v>0</v>
      </c>
      <c r="D24" s="21">
        <v>0</v>
      </c>
      <c r="E24" s="21">
        <v>0</v>
      </c>
      <c r="F24" s="21">
        <v>0</v>
      </c>
      <c r="G24" s="21">
        <v>0</v>
      </c>
      <c r="H24" s="21">
        <v>0</v>
      </c>
      <c r="I24" s="28">
        <f t="shared" si="0"/>
        <v>0</v>
      </c>
    </row>
    <row r="25" spans="1:9" x14ac:dyDescent="0.25">
      <c r="A25" s="16" t="s">
        <v>0</v>
      </c>
      <c r="B25" s="20">
        <f>SUM(B21:B24)</f>
        <v>0</v>
      </c>
      <c r="C25" s="20">
        <f t="shared" ref="C25:G25" si="2">SUM(C21:C24)</f>
        <v>50000</v>
      </c>
      <c r="D25" s="20">
        <f>SUM(D21:D24)</f>
        <v>340000</v>
      </c>
      <c r="E25" s="20">
        <f>SUM(E21:E24)</f>
        <v>925000</v>
      </c>
      <c r="F25" s="20">
        <f t="shared" si="2"/>
        <v>0</v>
      </c>
      <c r="G25" s="20">
        <f t="shared" si="2"/>
        <v>0</v>
      </c>
      <c r="H25" s="20">
        <f>SUM(H21:H24)</f>
        <v>0</v>
      </c>
      <c r="I25" s="20">
        <f>SUM(B25:H25)</f>
        <v>1315000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3"/>
      <c r="B29" s="13"/>
      <c r="C29" s="8"/>
      <c r="D29" s="8"/>
      <c r="E29" s="8"/>
      <c r="F29" s="8"/>
      <c r="G29" s="8"/>
      <c r="H29" s="8"/>
      <c r="I29" s="10"/>
    </row>
    <row r="30" spans="1:9" ht="13.5" customHeight="1" x14ac:dyDescent="0.25">
      <c r="A30" s="14"/>
      <c r="B30" s="14"/>
      <c r="C30" s="21"/>
      <c r="D30" s="21"/>
      <c r="E30" s="21"/>
      <c r="F30" s="21"/>
      <c r="G30" s="21"/>
      <c r="H30" s="21"/>
      <c r="I30" s="21"/>
    </row>
    <row r="31" spans="1:9" ht="13.5" customHeight="1" x14ac:dyDescent="0.25">
      <c r="A31" s="14"/>
      <c r="B31" s="14"/>
      <c r="C31" s="21"/>
      <c r="D31" s="21"/>
      <c r="E31" s="21"/>
      <c r="F31" s="21"/>
      <c r="G31" s="21"/>
      <c r="H31" s="21"/>
      <c r="I31" s="21"/>
    </row>
    <row r="32" spans="1:9" ht="13.5" customHeight="1" x14ac:dyDescent="0.25">
      <c r="A32" s="14"/>
      <c r="B32" s="14"/>
      <c r="C32" s="21"/>
      <c r="D32" s="21"/>
      <c r="E32" s="21"/>
      <c r="F32" s="21"/>
      <c r="G32" s="21"/>
      <c r="H32" s="21"/>
      <c r="I32" s="21"/>
    </row>
    <row r="33" spans="1:9" ht="13.5" customHeight="1" x14ac:dyDescent="0.25">
      <c r="A33" s="14"/>
      <c r="B33" s="14"/>
      <c r="C33" s="21"/>
      <c r="D33" s="21"/>
      <c r="E33" s="21"/>
      <c r="F33" s="21"/>
      <c r="G33" s="21"/>
      <c r="H33" s="21"/>
      <c r="I33" s="21"/>
    </row>
    <row r="34" spans="1:9" ht="13.5" customHeight="1" x14ac:dyDescent="0.25">
      <c r="A34" s="14"/>
      <c r="B34" s="14"/>
      <c r="C34" s="21"/>
      <c r="D34" s="21"/>
      <c r="E34" s="21"/>
      <c r="F34" s="21"/>
      <c r="G34" s="21"/>
      <c r="H34" s="21"/>
      <c r="I34" s="21"/>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F1B84262-EF46-46BB-AC1F-67C984749D23}">
          <x14:formula1>
            <xm:f>'S:\!BUDGET 2017\!OLD\[FY 17 Budget Utility Services CIP Projects 4.25.16 entry doc - AFTER SORTING.xlsx]DROPDOWN INFO - DO NOT CHANGE'!#REF!</xm:f>
          </x14:formula1>
          <xm:sqref>A30:B31 A33:B34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142EE-A84A-49C4-8E03-2344725F33CF}">
  <dimension ref="A1:I34"/>
  <sheetViews>
    <sheetView view="pageBreakPreview" zoomScaleNormal="100" zoomScaleSheetLayoutView="100" workbookViewId="0">
      <selection activeCell="A9" sqref="A9:I13"/>
    </sheetView>
  </sheetViews>
  <sheetFormatPr defaultRowHeight="15" x14ac:dyDescent="0.25"/>
  <cols>
    <col min="1" max="1" width="29.42578125" style="9" customWidth="1"/>
    <col min="2" max="2" width="12.7109375" style="9" customWidth="1"/>
    <col min="3" max="3" width="12" style="9" customWidth="1"/>
    <col min="4" max="4" width="9.7109375" style="9" customWidth="1"/>
    <col min="5" max="5" width="11.28515625" style="9" customWidth="1"/>
    <col min="6" max="6" width="9.85546875" style="9" customWidth="1"/>
    <col min="7" max="7" width="9.7109375" style="9" customWidth="1"/>
    <col min="8" max="8" width="14" style="9" customWidth="1"/>
    <col min="9" max="9" width="12" style="9" customWidth="1"/>
  </cols>
  <sheetData>
    <row r="1" spans="1:9" ht="18.75" x14ac:dyDescent="0.25">
      <c r="A1" s="15" t="s">
        <v>19</v>
      </c>
      <c r="B1" s="11"/>
      <c r="C1" s="11"/>
      <c r="D1" s="11"/>
      <c r="E1" s="11"/>
      <c r="F1" s="11"/>
      <c r="G1" s="11"/>
      <c r="H1" s="11"/>
      <c r="I1" s="11"/>
    </row>
    <row r="2" spans="1:9" ht="15.75" x14ac:dyDescent="0.25">
      <c r="A2" s="22" t="s">
        <v>56</v>
      </c>
      <c r="B2" s="3"/>
      <c r="C2" s="3"/>
      <c r="D2" s="3"/>
      <c r="E2" s="3"/>
      <c r="F2" s="12"/>
      <c r="G2" s="12"/>
      <c r="H2" s="12"/>
      <c r="I2" s="12"/>
    </row>
    <row r="3" spans="1:9" ht="15.75" x14ac:dyDescent="0.25">
      <c r="A3" s="22" t="s">
        <v>64</v>
      </c>
      <c r="B3" s="3"/>
      <c r="C3" s="3"/>
      <c r="D3" s="3"/>
      <c r="E3" s="3"/>
      <c r="F3" s="12"/>
      <c r="G3" s="12"/>
      <c r="H3" s="12"/>
      <c r="I3" s="12"/>
    </row>
    <row r="4" spans="1:9" x14ac:dyDescent="0.25">
      <c r="A4" s="3" t="s">
        <v>28</v>
      </c>
      <c r="B4" s="3"/>
      <c r="C4" s="3"/>
      <c r="D4" s="3"/>
      <c r="E4" s="3"/>
      <c r="F4" s="12"/>
      <c r="G4" s="12"/>
      <c r="H4" s="12"/>
      <c r="I4" s="12"/>
    </row>
    <row r="5" spans="1:9" x14ac:dyDescent="0.25">
      <c r="A5" s="25" t="s">
        <v>35</v>
      </c>
      <c r="B5" s="3"/>
      <c r="C5" s="3"/>
      <c r="D5" s="3"/>
      <c r="E5" s="3"/>
      <c r="F5" s="12"/>
      <c r="G5" s="12"/>
      <c r="H5" s="12"/>
      <c r="I5" s="12"/>
    </row>
    <row r="6" spans="1:9" x14ac:dyDescent="0.25">
      <c r="A6" s="3" t="s">
        <v>44</v>
      </c>
      <c r="B6" s="3"/>
      <c r="C6" s="3"/>
      <c r="D6" s="3"/>
      <c r="E6" s="3"/>
      <c r="F6" s="12"/>
      <c r="G6" s="12"/>
      <c r="H6" s="12"/>
      <c r="I6" s="12"/>
    </row>
    <row r="7" spans="1:9" x14ac:dyDescent="0.25">
      <c r="A7" s="3" t="s">
        <v>48</v>
      </c>
      <c r="B7" s="3"/>
      <c r="C7" s="3"/>
      <c r="D7" s="3"/>
      <c r="E7" s="3"/>
      <c r="F7" s="12"/>
      <c r="G7" s="12"/>
      <c r="H7" s="12"/>
      <c r="I7" s="12"/>
    </row>
    <row r="8" spans="1:9" x14ac:dyDescent="0.25">
      <c r="A8" s="5" t="s">
        <v>5</v>
      </c>
      <c r="B8" s="4"/>
      <c r="C8" s="3"/>
      <c r="D8" s="3"/>
      <c r="E8" s="3"/>
      <c r="F8" s="12"/>
      <c r="G8" s="12"/>
      <c r="H8" s="12"/>
      <c r="I8" s="12"/>
    </row>
    <row r="9" spans="1:9" x14ac:dyDescent="0.25">
      <c r="A9" s="31" t="s">
        <v>53</v>
      </c>
      <c r="B9" s="31"/>
      <c r="C9" s="31"/>
      <c r="D9" s="31"/>
      <c r="E9" s="31"/>
      <c r="F9" s="31"/>
      <c r="G9" s="31"/>
      <c r="H9" s="31"/>
      <c r="I9" s="31"/>
    </row>
    <row r="10" spans="1:9" x14ac:dyDescent="0.25">
      <c r="A10" s="31"/>
      <c r="B10" s="31"/>
      <c r="C10" s="31"/>
      <c r="D10" s="31"/>
      <c r="E10" s="31"/>
      <c r="F10" s="31"/>
      <c r="G10" s="31"/>
      <c r="H10" s="31"/>
      <c r="I10" s="31"/>
    </row>
    <row r="11" spans="1:9" x14ac:dyDescent="0.25">
      <c r="A11" s="31"/>
      <c r="B11" s="31"/>
      <c r="C11" s="31"/>
      <c r="D11" s="31"/>
      <c r="E11" s="31"/>
      <c r="F11" s="31"/>
      <c r="G11" s="31"/>
      <c r="H11" s="31"/>
      <c r="I11" s="31"/>
    </row>
    <row r="12" spans="1:9" x14ac:dyDescent="0.25">
      <c r="A12" s="31"/>
      <c r="B12" s="31"/>
      <c r="C12" s="31"/>
      <c r="D12" s="31"/>
      <c r="E12" s="31"/>
      <c r="F12" s="31"/>
      <c r="G12" s="31"/>
      <c r="H12" s="31"/>
      <c r="I12" s="31"/>
    </row>
    <row r="13" spans="1:9" x14ac:dyDescent="0.25">
      <c r="A13" s="31"/>
      <c r="B13" s="31"/>
      <c r="C13" s="31"/>
      <c r="D13" s="31"/>
      <c r="E13" s="31"/>
      <c r="F13" s="31"/>
      <c r="G13" s="31"/>
      <c r="H13" s="31"/>
      <c r="I13" s="31"/>
    </row>
    <row r="14" spans="1:9" ht="25.5" x14ac:dyDescent="0.25">
      <c r="A14" s="17" t="s">
        <v>4</v>
      </c>
      <c r="B14" s="18" t="s">
        <v>1</v>
      </c>
      <c r="C14" s="18" t="s">
        <v>13</v>
      </c>
      <c r="D14" s="18" t="s">
        <v>14</v>
      </c>
      <c r="E14" s="18" t="s">
        <v>15</v>
      </c>
      <c r="F14" s="18" t="s">
        <v>16</v>
      </c>
      <c r="G14" s="18" t="s">
        <v>17</v>
      </c>
      <c r="H14" s="19" t="s">
        <v>18</v>
      </c>
      <c r="I14" s="19" t="s">
        <v>2</v>
      </c>
    </row>
    <row r="15" spans="1:9" ht="15" customHeight="1" x14ac:dyDescent="0.25">
      <c r="A15" s="21" t="s">
        <v>25</v>
      </c>
      <c r="B15" s="21">
        <v>250000</v>
      </c>
      <c r="C15" s="21">
        <f>30000+30000</f>
        <v>60000</v>
      </c>
      <c r="D15" s="21">
        <v>250000</v>
      </c>
      <c r="E15" s="21">
        <v>0</v>
      </c>
      <c r="F15" s="21">
        <v>0</v>
      </c>
      <c r="G15" s="21">
        <v>0</v>
      </c>
      <c r="H15" s="21">
        <v>0</v>
      </c>
      <c r="I15" s="21">
        <v>530000</v>
      </c>
    </row>
    <row r="16" spans="1:9" x14ac:dyDescent="0.25">
      <c r="A16" s="21" t="s">
        <v>6</v>
      </c>
      <c r="B16" s="21">
        <v>0</v>
      </c>
      <c r="C16" s="21">
        <v>0</v>
      </c>
      <c r="D16" s="21">
        <v>0</v>
      </c>
      <c r="E16" s="21">
        <v>0</v>
      </c>
      <c r="F16" s="21">
        <v>0</v>
      </c>
      <c r="G16" s="21">
        <v>0</v>
      </c>
      <c r="H16" s="21">
        <v>0</v>
      </c>
      <c r="I16" s="21">
        <f>SUM(B16:H16)</f>
        <v>0</v>
      </c>
    </row>
    <row r="17" spans="1:9" x14ac:dyDescent="0.25">
      <c r="A17" s="21" t="s">
        <v>3</v>
      </c>
      <c r="B17" s="21">
        <v>0</v>
      </c>
      <c r="C17" s="21">
        <v>0</v>
      </c>
      <c r="D17" s="21">
        <v>0</v>
      </c>
      <c r="E17" s="21">
        <v>0</v>
      </c>
      <c r="F17" s="21">
        <v>0</v>
      </c>
      <c r="G17" s="21">
        <v>0</v>
      </c>
      <c r="H17" s="21">
        <v>0</v>
      </c>
      <c r="I17" s="21">
        <f t="shared" ref="I17:I24" si="0">SUM(B17:H17)</f>
        <v>0</v>
      </c>
    </row>
    <row r="18" spans="1:9" x14ac:dyDescent="0.25">
      <c r="A18" s="21" t="s">
        <v>7</v>
      </c>
      <c r="B18" s="21">
        <v>0</v>
      </c>
      <c r="C18" s="21">
        <v>0</v>
      </c>
      <c r="D18" s="21">
        <v>0</v>
      </c>
      <c r="E18" s="21">
        <v>0</v>
      </c>
      <c r="F18" s="21">
        <v>0</v>
      </c>
      <c r="G18" s="21">
        <v>0</v>
      </c>
      <c r="H18" s="21">
        <v>0</v>
      </c>
      <c r="I18" s="21">
        <f t="shared" si="0"/>
        <v>0</v>
      </c>
    </row>
    <row r="19" spans="1:9" x14ac:dyDescent="0.25">
      <c r="A19" s="21" t="s">
        <v>8</v>
      </c>
      <c r="B19" s="21">
        <v>0</v>
      </c>
      <c r="C19" s="21">
        <v>0</v>
      </c>
      <c r="D19" s="21">
        <v>0</v>
      </c>
      <c r="E19" s="21">
        <v>0</v>
      </c>
      <c r="F19" s="21">
        <v>0</v>
      </c>
      <c r="G19" s="21">
        <v>0</v>
      </c>
      <c r="H19" s="21">
        <v>0</v>
      </c>
      <c r="I19" s="21">
        <f t="shared" si="0"/>
        <v>0</v>
      </c>
    </row>
    <row r="20" spans="1:9" ht="15" customHeight="1" x14ac:dyDescent="0.25">
      <c r="A20" s="16" t="s">
        <v>2</v>
      </c>
      <c r="B20" s="20">
        <f>SUM(B15:B19)</f>
        <v>250000</v>
      </c>
      <c r="C20" s="20">
        <f>SUM(C15:C19)</f>
        <v>60000</v>
      </c>
      <c r="D20" s="20">
        <f>SUM(D15:D19)</f>
        <v>250000</v>
      </c>
      <c r="E20" s="20">
        <f t="shared" ref="E20:H20" si="1">SUM(E15:E19)</f>
        <v>0</v>
      </c>
      <c r="F20" s="20">
        <f t="shared" si="1"/>
        <v>0</v>
      </c>
      <c r="G20" s="20">
        <f t="shared" si="1"/>
        <v>0</v>
      </c>
      <c r="H20" s="20">
        <f t="shared" si="1"/>
        <v>0</v>
      </c>
      <c r="I20" s="20">
        <v>560000</v>
      </c>
    </row>
    <row r="21" spans="1:9" ht="15" customHeight="1" x14ac:dyDescent="0.25">
      <c r="A21" s="21" t="s">
        <v>12</v>
      </c>
      <c r="B21" s="21">
        <v>0</v>
      </c>
      <c r="C21" s="21">
        <v>0</v>
      </c>
      <c r="D21" s="21">
        <v>0</v>
      </c>
      <c r="E21" s="20">
        <f t="shared" ref="E21" si="2">SUM(E16:E20)</f>
        <v>0</v>
      </c>
      <c r="F21" s="21">
        <v>0</v>
      </c>
      <c r="G21" s="21">
        <v>0</v>
      </c>
      <c r="H21" s="21">
        <v>0</v>
      </c>
      <c r="I21" s="21">
        <f t="shared" si="0"/>
        <v>0</v>
      </c>
    </row>
    <row r="22" spans="1:9" x14ac:dyDescent="0.25">
      <c r="A22" s="21" t="s">
        <v>9</v>
      </c>
      <c r="B22" s="21">
        <v>0</v>
      </c>
      <c r="C22" s="21">
        <v>30000</v>
      </c>
      <c r="D22" s="21">
        <v>30000</v>
      </c>
      <c r="E22" s="20">
        <f t="shared" ref="E22" si="3">SUM(E17:E21)</f>
        <v>0</v>
      </c>
      <c r="F22" s="21">
        <v>0</v>
      </c>
      <c r="G22" s="21">
        <v>0</v>
      </c>
      <c r="H22" s="21">
        <v>0</v>
      </c>
      <c r="I22" s="28">
        <f>SUM(B22:H22)</f>
        <v>60000</v>
      </c>
    </row>
    <row r="23" spans="1:9" x14ac:dyDescent="0.25">
      <c r="A23" s="21" t="s">
        <v>10</v>
      </c>
      <c r="B23" s="21">
        <v>0</v>
      </c>
      <c r="C23" s="21">
        <v>0</v>
      </c>
      <c r="D23" s="21">
        <v>500000</v>
      </c>
      <c r="E23" s="20">
        <f t="shared" ref="E23" si="4">SUM(E18:E22)</f>
        <v>0</v>
      </c>
      <c r="F23" s="21">
        <v>0</v>
      </c>
      <c r="G23" s="21">
        <v>0</v>
      </c>
      <c r="H23" s="21">
        <v>0</v>
      </c>
      <c r="I23" s="21">
        <v>500000</v>
      </c>
    </row>
    <row r="24" spans="1:9" x14ac:dyDescent="0.25">
      <c r="A24" s="21" t="s">
        <v>11</v>
      </c>
      <c r="B24" s="21">
        <v>0</v>
      </c>
      <c r="C24" s="21">
        <v>0</v>
      </c>
      <c r="D24" s="21">
        <v>0</v>
      </c>
      <c r="E24" s="20">
        <f t="shared" ref="E24" si="5">SUM(E19:E23)</f>
        <v>0</v>
      </c>
      <c r="F24" s="21">
        <v>0</v>
      </c>
      <c r="G24" s="21">
        <v>0</v>
      </c>
      <c r="H24" s="21">
        <v>0</v>
      </c>
      <c r="I24" s="21">
        <f t="shared" si="0"/>
        <v>0</v>
      </c>
    </row>
    <row r="25" spans="1:9" x14ac:dyDescent="0.25">
      <c r="A25" s="16" t="s">
        <v>0</v>
      </c>
      <c r="B25" s="20">
        <f>SUM(B21:B24)</f>
        <v>0</v>
      </c>
      <c r="C25" s="20">
        <f t="shared" ref="C25:H25" si="6">SUM(C21:C24)</f>
        <v>30000</v>
      </c>
      <c r="D25" s="20">
        <f>SUM(D21:D24)</f>
        <v>530000</v>
      </c>
      <c r="E25" s="20">
        <f t="shared" si="6"/>
        <v>0</v>
      </c>
      <c r="F25" s="20">
        <f t="shared" si="6"/>
        <v>0</v>
      </c>
      <c r="G25" s="20">
        <f t="shared" si="6"/>
        <v>0</v>
      </c>
      <c r="H25" s="20">
        <f t="shared" si="6"/>
        <v>0</v>
      </c>
      <c r="I25" s="20">
        <f>SUM(I21:I24)</f>
        <v>560000</v>
      </c>
    </row>
    <row r="26" spans="1:9" x14ac:dyDescent="0.25">
      <c r="A26" s="6"/>
      <c r="B26" s="6"/>
      <c r="C26" s="6"/>
      <c r="D26" s="6"/>
      <c r="E26" s="6"/>
      <c r="F26" s="7"/>
      <c r="G26" s="7"/>
      <c r="H26" s="2"/>
      <c r="I26" s="1"/>
    </row>
    <row r="27" spans="1:9" x14ac:dyDescent="0.25">
      <c r="A27" s="6"/>
      <c r="B27" s="6"/>
      <c r="C27" s="6"/>
      <c r="D27" s="6"/>
      <c r="E27" s="6"/>
      <c r="F27" s="3"/>
      <c r="G27" s="3"/>
      <c r="H27" s="3"/>
      <c r="I27" s="3"/>
    </row>
    <row r="28" spans="1:9" ht="9.9499999999999993" customHeight="1" x14ac:dyDescent="0.25">
      <c r="A28" s="3"/>
      <c r="B28" s="3"/>
      <c r="C28" s="3"/>
      <c r="D28" s="3"/>
      <c r="E28" s="3"/>
      <c r="F28" s="3"/>
      <c r="G28" s="3"/>
      <c r="H28" s="3"/>
      <c r="I28" s="3"/>
    </row>
    <row r="29" spans="1:9" ht="28.9" customHeight="1" x14ac:dyDescent="0.25">
      <c r="A29" s="13"/>
      <c r="B29" s="13"/>
      <c r="C29" s="8"/>
      <c r="D29" s="8"/>
      <c r="E29" s="8"/>
      <c r="F29" s="8"/>
      <c r="G29" s="8"/>
      <c r="H29" s="8"/>
      <c r="I29" s="10"/>
    </row>
    <row r="30" spans="1:9" ht="13.5" customHeight="1" x14ac:dyDescent="0.25">
      <c r="A30" s="14"/>
      <c r="B30" s="14"/>
      <c r="C30" s="21"/>
      <c r="D30" s="21"/>
      <c r="E30" s="21"/>
      <c r="F30" s="21"/>
      <c r="G30" s="21"/>
      <c r="H30" s="21"/>
      <c r="I30" s="21"/>
    </row>
    <row r="31" spans="1:9" ht="13.5" customHeight="1" x14ac:dyDescent="0.25">
      <c r="A31" s="14"/>
      <c r="B31" s="14"/>
      <c r="C31" s="21"/>
      <c r="D31" s="21"/>
      <c r="E31" s="21"/>
      <c r="F31" s="21"/>
      <c r="G31" s="21"/>
      <c r="H31" s="21"/>
      <c r="I31" s="21"/>
    </row>
    <row r="32" spans="1:9" ht="13.5" customHeight="1" x14ac:dyDescent="0.25">
      <c r="A32" s="14"/>
      <c r="B32" s="14"/>
      <c r="C32" s="21"/>
      <c r="D32" s="21"/>
      <c r="E32" s="21"/>
      <c r="F32" s="21"/>
      <c r="G32" s="21"/>
      <c r="H32" s="21"/>
      <c r="I32" s="21"/>
    </row>
    <row r="33" spans="1:9" ht="13.5" customHeight="1" x14ac:dyDescent="0.25">
      <c r="A33" s="14"/>
      <c r="B33" s="14"/>
      <c r="C33" s="21"/>
      <c r="D33" s="21"/>
      <c r="E33" s="21"/>
      <c r="F33" s="21"/>
      <c r="G33" s="21"/>
      <c r="H33" s="21"/>
      <c r="I33" s="21"/>
    </row>
    <row r="34" spans="1:9" ht="13.5" customHeight="1" x14ac:dyDescent="0.25">
      <c r="A34" s="14"/>
      <c r="B34" s="14"/>
      <c r="C34" s="21"/>
      <c r="D34" s="21"/>
      <c r="E34" s="21"/>
      <c r="F34" s="21"/>
      <c r="G34" s="21"/>
      <c r="H34" s="21"/>
      <c r="I34" s="21"/>
    </row>
  </sheetData>
  <mergeCells count="1">
    <mergeCell ref="A9:I13"/>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disablePrompts="1" count="1">
        <x14:dataValidation type="list" showInputMessage="1" showErrorMessage="1" xr:uid="{8E87F9C4-D36E-47A5-8C4A-5027B82327E7}">
          <x14:formula1>
            <xm:f>'S:\!BUDGET 2017\!OLD\[FY 17 Budget Utility Services CIP Projects 4.25.16 entry doc - AFTER SORTING.xlsx]DROPDOWN INFO - DO NOT CHANGE'!#REF!</xm:f>
          </x14:formula1>
          <xm:sqref>A30:B31 A33:B34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4D671-BB05-44E4-B09D-B5DA04E9F69F}">
  <dimension ref="A1:I26"/>
  <sheetViews>
    <sheetView view="pageBreakPreview" zoomScaleNormal="100" zoomScaleSheetLayoutView="100" workbookViewId="0">
      <selection activeCell="A9" sqref="A9:I13"/>
    </sheetView>
  </sheetViews>
  <sheetFormatPr defaultRowHeight="15" x14ac:dyDescent="0.25"/>
  <cols>
    <col min="1" max="1" width="29.42578125" style="9" customWidth="1"/>
    <col min="2" max="2" width="12.7109375" style="9" customWidth="1"/>
    <col min="3" max="3" width="12" style="9" customWidth="1"/>
    <col min="4" max="4" width="9.7109375" style="9" customWidth="1"/>
    <col min="5" max="5" width="11.28515625" style="9" customWidth="1"/>
    <col min="6" max="6" width="9.85546875" style="9" customWidth="1"/>
    <col min="7" max="7" width="9.7109375" style="9" customWidth="1"/>
    <col min="8" max="8" width="14" style="9" customWidth="1"/>
    <col min="9" max="9" width="12" style="9" customWidth="1"/>
  </cols>
  <sheetData>
    <row r="1" spans="1:9" ht="18.75" x14ac:dyDescent="0.25">
      <c r="A1" s="15" t="s">
        <v>19</v>
      </c>
      <c r="B1" s="11"/>
      <c r="C1" s="11"/>
      <c r="D1" s="11"/>
      <c r="E1" s="11"/>
      <c r="F1" s="11"/>
      <c r="G1" s="11"/>
      <c r="H1" s="11"/>
      <c r="I1" s="11"/>
    </row>
    <row r="2" spans="1:9" ht="15" customHeight="1" x14ac:dyDescent="0.25">
      <c r="A2" s="22" t="s">
        <v>56</v>
      </c>
      <c r="B2" s="11"/>
      <c r="C2" s="11"/>
      <c r="D2" s="11"/>
      <c r="E2" s="11"/>
      <c r="F2" s="11"/>
      <c r="G2" s="11"/>
      <c r="H2" s="11"/>
      <c r="I2" s="11"/>
    </row>
    <row r="3" spans="1:9" ht="15.75" customHeight="1" x14ac:dyDescent="0.25">
      <c r="A3" s="22" t="s">
        <v>63</v>
      </c>
      <c r="B3" s="3"/>
      <c r="C3" s="3"/>
      <c r="D3" s="3"/>
      <c r="E3" s="3"/>
      <c r="F3" s="12"/>
      <c r="G3" s="12"/>
      <c r="H3" s="12"/>
      <c r="I3" s="12"/>
    </row>
    <row r="4" spans="1:9" ht="15.75" x14ac:dyDescent="0.25">
      <c r="A4" s="30" t="s">
        <v>73</v>
      </c>
      <c r="B4" s="3"/>
      <c r="C4" s="3"/>
      <c r="D4" s="3"/>
      <c r="E4" s="3"/>
      <c r="F4" s="12"/>
      <c r="G4" s="12"/>
      <c r="H4" s="12"/>
      <c r="I4" s="12"/>
    </row>
    <row r="5" spans="1:9" x14ac:dyDescent="0.25">
      <c r="A5" s="3" t="s">
        <v>37</v>
      </c>
      <c r="B5" s="3"/>
      <c r="C5" s="3"/>
      <c r="D5" s="3"/>
      <c r="E5" s="3"/>
      <c r="F5" s="12"/>
      <c r="G5" s="12"/>
      <c r="H5" s="12"/>
      <c r="I5" s="12"/>
    </row>
    <row r="6" spans="1:9" x14ac:dyDescent="0.25">
      <c r="A6" s="3" t="s">
        <v>44</v>
      </c>
      <c r="B6" s="3"/>
      <c r="C6" s="3"/>
      <c r="D6" s="3"/>
      <c r="E6" s="3"/>
      <c r="F6" s="12"/>
      <c r="G6" s="12"/>
      <c r="H6" s="12"/>
      <c r="I6" s="12"/>
    </row>
    <row r="7" spans="1:9" x14ac:dyDescent="0.25">
      <c r="A7" s="3" t="s">
        <v>48</v>
      </c>
      <c r="B7" s="3"/>
      <c r="C7" s="3"/>
      <c r="D7" s="3"/>
      <c r="E7" s="3"/>
      <c r="F7" s="12"/>
      <c r="G7" s="12"/>
      <c r="H7" s="12"/>
      <c r="I7" s="12"/>
    </row>
    <row r="8" spans="1:9" x14ac:dyDescent="0.25">
      <c r="A8" s="5" t="s">
        <v>5</v>
      </c>
      <c r="B8" s="4"/>
      <c r="C8" s="3"/>
      <c r="D8" s="3"/>
      <c r="E8" s="3"/>
      <c r="F8" s="12"/>
      <c r="G8" s="12"/>
      <c r="H8" s="12"/>
      <c r="I8" s="12"/>
    </row>
    <row r="9" spans="1:9" x14ac:dyDescent="0.25">
      <c r="A9" s="31" t="s">
        <v>52</v>
      </c>
      <c r="B9" s="31"/>
      <c r="C9" s="31"/>
      <c r="D9" s="31"/>
      <c r="E9" s="31"/>
      <c r="F9" s="31"/>
      <c r="G9" s="31"/>
      <c r="H9" s="31"/>
      <c r="I9" s="31"/>
    </row>
    <row r="10" spans="1:9" x14ac:dyDescent="0.25">
      <c r="A10" s="31"/>
      <c r="B10" s="31"/>
      <c r="C10" s="31"/>
      <c r="D10" s="31"/>
      <c r="E10" s="31"/>
      <c r="F10" s="31"/>
      <c r="G10" s="31"/>
      <c r="H10" s="31"/>
      <c r="I10" s="31"/>
    </row>
    <row r="11" spans="1:9" x14ac:dyDescent="0.25">
      <c r="A11" s="31"/>
      <c r="B11" s="31"/>
      <c r="C11" s="31"/>
      <c r="D11" s="31"/>
      <c r="E11" s="31"/>
      <c r="F11" s="31"/>
      <c r="G11" s="31"/>
      <c r="H11" s="31"/>
      <c r="I11" s="31"/>
    </row>
    <row r="12" spans="1:9" x14ac:dyDescent="0.25">
      <c r="A12" s="31"/>
      <c r="B12" s="31"/>
      <c r="C12" s="31"/>
      <c r="D12" s="31"/>
      <c r="E12" s="31"/>
      <c r="F12" s="31"/>
      <c r="G12" s="31"/>
      <c r="H12" s="31"/>
      <c r="I12" s="31"/>
    </row>
    <row r="13" spans="1:9" x14ac:dyDescent="0.25">
      <c r="A13" s="31"/>
      <c r="B13" s="31"/>
      <c r="C13" s="31"/>
      <c r="D13" s="31"/>
      <c r="E13" s="31"/>
      <c r="F13" s="31"/>
      <c r="G13" s="31"/>
      <c r="H13" s="31"/>
      <c r="I13" s="31"/>
    </row>
    <row r="14" spans="1:9" ht="25.5" x14ac:dyDescent="0.25">
      <c r="A14" s="17" t="s">
        <v>4</v>
      </c>
      <c r="B14" s="18" t="s">
        <v>1</v>
      </c>
      <c r="C14" s="18" t="s">
        <v>13</v>
      </c>
      <c r="D14" s="18" t="s">
        <v>14</v>
      </c>
      <c r="E14" s="18" t="s">
        <v>15</v>
      </c>
      <c r="F14" s="18" t="s">
        <v>16</v>
      </c>
      <c r="G14" s="18" t="s">
        <v>17</v>
      </c>
      <c r="H14" s="19" t="s">
        <v>18</v>
      </c>
      <c r="I14" s="19" t="s">
        <v>2</v>
      </c>
    </row>
    <row r="15" spans="1:9" ht="15" customHeight="1" x14ac:dyDescent="0.25">
      <c r="A15" s="27" t="s">
        <v>21</v>
      </c>
      <c r="B15" s="27">
        <f>450000+175000-50000</f>
        <v>575000</v>
      </c>
      <c r="C15" s="27">
        <v>200000</v>
      </c>
      <c r="D15" s="27">
        <f>200000+45511</f>
        <v>245511</v>
      </c>
      <c r="E15" s="27">
        <v>0</v>
      </c>
      <c r="F15" s="27">
        <v>0</v>
      </c>
      <c r="G15" s="27">
        <v>0</v>
      </c>
      <c r="H15" s="27">
        <v>0</v>
      </c>
      <c r="I15" s="27">
        <f>SUM(B15:H15)</f>
        <v>1020511</v>
      </c>
    </row>
    <row r="16" spans="1:9" x14ac:dyDescent="0.25">
      <c r="A16" s="27" t="s">
        <v>6</v>
      </c>
      <c r="B16" s="27">
        <v>0</v>
      </c>
      <c r="C16" s="27">
        <v>0</v>
      </c>
      <c r="D16" s="27">
        <v>0</v>
      </c>
      <c r="E16" s="27">
        <v>0</v>
      </c>
      <c r="F16" s="27">
        <v>0</v>
      </c>
      <c r="G16" s="27">
        <v>0</v>
      </c>
      <c r="H16" s="27">
        <v>0</v>
      </c>
      <c r="I16" s="27">
        <f t="shared" ref="I16:I19" si="0">SUM(B16:H16)</f>
        <v>0</v>
      </c>
    </row>
    <row r="17" spans="1:9" x14ac:dyDescent="0.25">
      <c r="A17" s="27" t="s">
        <v>3</v>
      </c>
      <c r="B17" s="27">
        <v>0</v>
      </c>
      <c r="C17" s="27">
        <v>0</v>
      </c>
      <c r="D17" s="27">
        <v>0</v>
      </c>
      <c r="E17" s="27">
        <v>0</v>
      </c>
      <c r="F17" s="27">
        <v>0</v>
      </c>
      <c r="G17" s="27">
        <v>0</v>
      </c>
      <c r="H17" s="27">
        <v>0</v>
      </c>
      <c r="I17" s="27">
        <f t="shared" si="0"/>
        <v>0</v>
      </c>
    </row>
    <row r="18" spans="1:9" x14ac:dyDescent="0.25">
      <c r="A18" s="27" t="s">
        <v>7</v>
      </c>
      <c r="B18" s="27">
        <v>0</v>
      </c>
      <c r="C18" s="27">
        <v>0</v>
      </c>
      <c r="D18" s="27">
        <v>0</v>
      </c>
      <c r="E18" s="27">
        <v>1000000</v>
      </c>
      <c r="F18" s="27">
        <v>500000</v>
      </c>
      <c r="G18" s="27">
        <v>0</v>
      </c>
      <c r="H18" s="27">
        <v>0</v>
      </c>
      <c r="I18" s="27">
        <f>SUM(B18:H18)</f>
        <v>1500000</v>
      </c>
    </row>
    <row r="19" spans="1:9" x14ac:dyDescent="0.25">
      <c r="A19" s="27" t="s">
        <v>8</v>
      </c>
      <c r="B19" s="27">
        <v>0</v>
      </c>
      <c r="C19" s="27">
        <v>0</v>
      </c>
      <c r="D19" s="27">
        <v>0</v>
      </c>
      <c r="E19" s="27">
        <v>0</v>
      </c>
      <c r="F19" s="27">
        <v>0</v>
      </c>
      <c r="G19" s="27">
        <v>0</v>
      </c>
      <c r="H19" s="27">
        <v>0</v>
      </c>
      <c r="I19" s="27">
        <f t="shared" si="0"/>
        <v>0</v>
      </c>
    </row>
    <row r="20" spans="1:9" ht="15" customHeight="1" x14ac:dyDescent="0.25">
      <c r="A20" s="16" t="s">
        <v>2</v>
      </c>
      <c r="B20" s="20">
        <f>SUM(B15:B19)</f>
        <v>575000</v>
      </c>
      <c r="C20" s="20">
        <f>SUM(C15:C19)</f>
        <v>200000</v>
      </c>
      <c r="D20" s="20">
        <f>SUM(D15:D19)</f>
        <v>245511</v>
      </c>
      <c r="E20" s="20">
        <f>SUM(E15:E19)</f>
        <v>1000000</v>
      </c>
      <c r="F20" s="20">
        <f>SUM(F15:F19)</f>
        <v>500000</v>
      </c>
      <c r="G20" s="20">
        <f t="shared" ref="G20:H20" si="1">SUM(G15:G19)</f>
        <v>0</v>
      </c>
      <c r="H20" s="20">
        <f t="shared" si="1"/>
        <v>0</v>
      </c>
      <c r="I20" s="20">
        <f>SUM(I15:I19)</f>
        <v>2520511</v>
      </c>
    </row>
    <row r="21" spans="1:9" ht="15" customHeight="1" x14ac:dyDescent="0.25">
      <c r="A21" s="27" t="s">
        <v>12</v>
      </c>
      <c r="B21" s="27">
        <v>0</v>
      </c>
      <c r="C21" s="27">
        <v>0</v>
      </c>
      <c r="D21" s="27">
        <v>0</v>
      </c>
      <c r="E21" s="27">
        <v>0</v>
      </c>
      <c r="F21" s="27">
        <v>0</v>
      </c>
      <c r="G21" s="27">
        <v>0</v>
      </c>
      <c r="H21" s="27">
        <v>0</v>
      </c>
      <c r="I21" s="27">
        <f t="shared" ref="I21:I22" si="2">SUM(B21:H21)</f>
        <v>0</v>
      </c>
    </row>
    <row r="22" spans="1:9" x14ac:dyDescent="0.25">
      <c r="A22" s="27" t="s">
        <v>9</v>
      </c>
      <c r="B22" s="24">
        <v>0</v>
      </c>
      <c r="C22" s="27">
        <v>50000</v>
      </c>
      <c r="D22" s="27">
        <v>200000</v>
      </c>
      <c r="E22" s="27">
        <v>50000</v>
      </c>
      <c r="F22" s="27">
        <v>0</v>
      </c>
      <c r="G22" s="27">
        <v>0</v>
      </c>
      <c r="H22" s="27">
        <v>0</v>
      </c>
      <c r="I22" s="27">
        <f t="shared" si="2"/>
        <v>300000</v>
      </c>
    </row>
    <row r="23" spans="1:9" x14ac:dyDescent="0.25">
      <c r="A23" s="27" t="s">
        <v>10</v>
      </c>
      <c r="B23" s="27">
        <v>0</v>
      </c>
      <c r="C23" s="27">
        <v>0</v>
      </c>
      <c r="D23" s="27">
        <f>592314+45511</f>
        <v>637825</v>
      </c>
      <c r="E23" s="27">
        <v>1050000</v>
      </c>
      <c r="F23" s="27">
        <v>532686</v>
      </c>
      <c r="G23" s="27">
        <v>0</v>
      </c>
      <c r="H23" s="27">
        <v>0</v>
      </c>
      <c r="I23" s="27">
        <f>SUM(B23:H23)</f>
        <v>2220511</v>
      </c>
    </row>
    <row r="24" spans="1:9" x14ac:dyDescent="0.25">
      <c r="A24" s="27" t="s">
        <v>11</v>
      </c>
      <c r="B24" s="27">
        <v>0</v>
      </c>
      <c r="C24" s="27">
        <v>0</v>
      </c>
      <c r="D24" s="27">
        <v>0</v>
      </c>
      <c r="E24" s="27">
        <v>0</v>
      </c>
      <c r="F24" s="27">
        <v>0</v>
      </c>
      <c r="G24" s="27">
        <v>0</v>
      </c>
      <c r="H24" s="27">
        <v>0</v>
      </c>
      <c r="I24" s="27">
        <f>SUM(B24:H24)</f>
        <v>0</v>
      </c>
    </row>
    <row r="25" spans="1:9" x14ac:dyDescent="0.25">
      <c r="A25" s="16" t="s">
        <v>0</v>
      </c>
      <c r="B25" s="20">
        <f>SUM(B21:B24)</f>
        <v>0</v>
      </c>
      <c r="C25" s="20">
        <f t="shared" ref="C25:H25" si="3">SUM(C21:C24)</f>
        <v>50000</v>
      </c>
      <c r="D25" s="20">
        <f>SUM(D21:D24)</f>
        <v>837825</v>
      </c>
      <c r="E25" s="20">
        <f t="shared" si="3"/>
        <v>1100000</v>
      </c>
      <c r="F25" s="20">
        <f>SUM(F21:F24)</f>
        <v>532686</v>
      </c>
      <c r="G25" s="20">
        <f t="shared" si="3"/>
        <v>0</v>
      </c>
      <c r="H25" s="20">
        <f t="shared" si="3"/>
        <v>0</v>
      </c>
      <c r="I25" s="20">
        <f>SUM(I21:I24)</f>
        <v>2520511</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F8FF0-1601-4EF3-8F06-16309F175BBE}">
  <dimension ref="A1:I26"/>
  <sheetViews>
    <sheetView view="pageBreakPreview" zoomScaleNormal="100" zoomScaleSheetLayoutView="100" workbookViewId="0">
      <selection activeCell="A9" sqref="A9:I13"/>
    </sheetView>
  </sheetViews>
  <sheetFormatPr defaultRowHeight="15" x14ac:dyDescent="0.25"/>
  <cols>
    <col min="1" max="1" width="29.42578125" style="9" customWidth="1"/>
    <col min="2" max="2" width="12.7109375" style="9" customWidth="1"/>
    <col min="3" max="3" width="12" style="9" customWidth="1"/>
    <col min="4" max="4" width="9.7109375" style="9" customWidth="1"/>
    <col min="5" max="5" width="11.28515625" style="9" customWidth="1"/>
    <col min="6" max="6" width="9.85546875" style="9" customWidth="1"/>
    <col min="7" max="7" width="9.7109375" style="9" customWidth="1"/>
    <col min="8" max="8" width="14" style="9" customWidth="1"/>
    <col min="9" max="9" width="12" style="9" customWidth="1"/>
  </cols>
  <sheetData>
    <row r="1" spans="1:9" ht="18.75" x14ac:dyDescent="0.25">
      <c r="A1" s="15" t="s">
        <v>19</v>
      </c>
      <c r="B1" s="11"/>
      <c r="C1" s="11"/>
      <c r="D1" s="11"/>
      <c r="E1" s="11"/>
      <c r="F1" s="11"/>
      <c r="G1" s="11"/>
      <c r="H1" s="11"/>
      <c r="I1" s="11"/>
    </row>
    <row r="2" spans="1:9" ht="15" customHeight="1" x14ac:dyDescent="0.25">
      <c r="A2" s="22" t="s">
        <v>71</v>
      </c>
      <c r="B2" s="11"/>
      <c r="C2" s="11"/>
      <c r="D2" s="11"/>
      <c r="E2" s="11"/>
      <c r="F2" s="11"/>
      <c r="G2" s="11"/>
      <c r="H2" s="11"/>
      <c r="I2" s="11"/>
    </row>
    <row r="3" spans="1:9" ht="15.75" x14ac:dyDescent="0.25">
      <c r="A3" s="22" t="s">
        <v>62</v>
      </c>
      <c r="B3" s="3"/>
      <c r="C3" s="3"/>
      <c r="D3" s="3"/>
      <c r="E3" s="3"/>
      <c r="F3" s="12"/>
      <c r="G3" s="12"/>
      <c r="H3" s="12"/>
      <c r="I3" s="12"/>
    </row>
    <row r="4" spans="1:9" ht="15.75" x14ac:dyDescent="0.25">
      <c r="A4" s="30" t="s">
        <v>46</v>
      </c>
      <c r="B4" s="3"/>
      <c r="C4" s="3"/>
      <c r="D4" s="3"/>
      <c r="E4" s="3"/>
      <c r="F4" s="12"/>
      <c r="G4" s="12"/>
      <c r="H4" s="12"/>
      <c r="I4" s="12"/>
    </row>
    <row r="5" spans="1:9" x14ac:dyDescent="0.25">
      <c r="A5" s="3" t="s">
        <v>47</v>
      </c>
      <c r="B5" s="3"/>
      <c r="C5" s="3"/>
      <c r="D5" s="3"/>
      <c r="E5" s="3"/>
      <c r="F5" s="12"/>
      <c r="G5" s="12"/>
      <c r="H5" s="12"/>
      <c r="I5" s="12"/>
    </row>
    <row r="6" spans="1:9" x14ac:dyDescent="0.25">
      <c r="A6" s="3" t="s">
        <v>44</v>
      </c>
      <c r="B6" s="3"/>
      <c r="C6" s="3"/>
      <c r="D6" s="3"/>
      <c r="E6" s="3"/>
      <c r="F6" s="12"/>
      <c r="G6" s="12"/>
      <c r="H6" s="12"/>
      <c r="I6" s="12"/>
    </row>
    <row r="7" spans="1:9" x14ac:dyDescent="0.25">
      <c r="A7" s="3" t="s">
        <v>48</v>
      </c>
      <c r="B7" s="3"/>
      <c r="C7" s="3"/>
      <c r="D7" s="3"/>
      <c r="E7" s="3"/>
      <c r="F7" s="12"/>
      <c r="G7" s="12"/>
      <c r="H7" s="12"/>
      <c r="I7" s="12"/>
    </row>
    <row r="8" spans="1:9" x14ac:dyDescent="0.25">
      <c r="A8" s="5" t="s">
        <v>5</v>
      </c>
      <c r="B8" s="4"/>
      <c r="C8" s="3"/>
      <c r="D8" s="3"/>
      <c r="E8" s="3"/>
      <c r="F8" s="12"/>
      <c r="G8" s="12"/>
      <c r="H8" s="12"/>
      <c r="I8" s="12"/>
    </row>
    <row r="9" spans="1:9" x14ac:dyDescent="0.25">
      <c r="A9" s="31" t="s">
        <v>51</v>
      </c>
      <c r="B9" s="31"/>
      <c r="C9" s="31"/>
      <c r="D9" s="31"/>
      <c r="E9" s="31"/>
      <c r="F9" s="31"/>
      <c r="G9" s="31"/>
      <c r="H9" s="31"/>
      <c r="I9" s="31"/>
    </row>
    <row r="10" spans="1:9" x14ac:dyDescent="0.25">
      <c r="A10" s="31"/>
      <c r="B10" s="31"/>
      <c r="C10" s="31"/>
      <c r="D10" s="31"/>
      <c r="E10" s="31"/>
      <c r="F10" s="31"/>
      <c r="G10" s="31"/>
      <c r="H10" s="31"/>
      <c r="I10" s="31"/>
    </row>
    <row r="11" spans="1:9" x14ac:dyDescent="0.25">
      <c r="A11" s="31"/>
      <c r="B11" s="31"/>
      <c r="C11" s="31"/>
      <c r="D11" s="31"/>
      <c r="E11" s="31"/>
      <c r="F11" s="31"/>
      <c r="G11" s="31"/>
      <c r="H11" s="31"/>
      <c r="I11" s="31"/>
    </row>
    <row r="12" spans="1:9" x14ac:dyDescent="0.25">
      <c r="A12" s="31"/>
      <c r="B12" s="31"/>
      <c r="C12" s="31"/>
      <c r="D12" s="31"/>
      <c r="E12" s="31"/>
      <c r="F12" s="31"/>
      <c r="G12" s="31"/>
      <c r="H12" s="31"/>
      <c r="I12" s="31"/>
    </row>
    <row r="13" spans="1:9" x14ac:dyDescent="0.25">
      <c r="A13" s="31"/>
      <c r="B13" s="31"/>
      <c r="C13" s="31"/>
      <c r="D13" s="31"/>
      <c r="E13" s="31"/>
      <c r="F13" s="31"/>
      <c r="G13" s="31"/>
      <c r="H13" s="31"/>
      <c r="I13" s="31"/>
    </row>
    <row r="14" spans="1:9" ht="25.5" x14ac:dyDescent="0.25">
      <c r="A14" s="17" t="s">
        <v>4</v>
      </c>
      <c r="B14" s="18" t="s">
        <v>1</v>
      </c>
      <c r="C14" s="18" t="s">
        <v>13</v>
      </c>
      <c r="D14" s="18" t="s">
        <v>14</v>
      </c>
      <c r="E14" s="18" t="s">
        <v>15</v>
      </c>
      <c r="F14" s="18" t="s">
        <v>16</v>
      </c>
      <c r="G14" s="18" t="s">
        <v>17</v>
      </c>
      <c r="H14" s="19" t="s">
        <v>18</v>
      </c>
      <c r="I14" s="19" t="s">
        <v>2</v>
      </c>
    </row>
    <row r="15" spans="1:9" ht="15" customHeight="1" x14ac:dyDescent="0.25">
      <c r="A15" s="29" t="s">
        <v>21</v>
      </c>
      <c r="B15" s="29">
        <v>220000</v>
      </c>
      <c r="C15" s="29">
        <v>50000</v>
      </c>
      <c r="D15" s="29">
        <v>30000</v>
      </c>
      <c r="E15" s="29">
        <v>80000</v>
      </c>
      <c r="F15" s="29">
        <v>0</v>
      </c>
      <c r="G15" s="29">
        <v>0</v>
      </c>
      <c r="H15" s="29">
        <v>0</v>
      </c>
      <c r="I15" s="29">
        <f t="shared" ref="I15:I19" si="0">SUM(B15:H15)</f>
        <v>380000</v>
      </c>
    </row>
    <row r="16" spans="1:9" x14ac:dyDescent="0.25">
      <c r="A16" s="29" t="s">
        <v>6</v>
      </c>
      <c r="B16" s="29">
        <v>0</v>
      </c>
      <c r="C16" s="29">
        <v>0</v>
      </c>
      <c r="D16" s="29">
        <v>0</v>
      </c>
      <c r="E16" s="29">
        <v>0</v>
      </c>
      <c r="F16" s="29">
        <v>0</v>
      </c>
      <c r="G16" s="29">
        <v>0</v>
      </c>
      <c r="H16" s="29">
        <v>0</v>
      </c>
      <c r="I16" s="29">
        <f t="shared" si="0"/>
        <v>0</v>
      </c>
    </row>
    <row r="17" spans="1:9" x14ac:dyDescent="0.25">
      <c r="A17" s="29" t="s">
        <v>3</v>
      </c>
      <c r="B17" s="29">
        <v>0</v>
      </c>
      <c r="C17" s="29">
        <v>0</v>
      </c>
      <c r="D17" s="29">
        <v>0</v>
      </c>
      <c r="E17" s="29">
        <v>0</v>
      </c>
      <c r="F17" s="29">
        <v>0</v>
      </c>
      <c r="G17" s="29">
        <v>0</v>
      </c>
      <c r="H17" s="29">
        <v>0</v>
      </c>
      <c r="I17" s="29">
        <f t="shared" si="0"/>
        <v>0</v>
      </c>
    </row>
    <row r="18" spans="1:9" x14ac:dyDescent="0.25">
      <c r="A18" s="29" t="s">
        <v>7</v>
      </c>
      <c r="B18" s="29">
        <v>0</v>
      </c>
      <c r="C18" s="29">
        <v>0</v>
      </c>
      <c r="D18" s="29">
        <v>0</v>
      </c>
      <c r="E18" s="29">
        <v>0</v>
      </c>
      <c r="F18" s="29">
        <v>0</v>
      </c>
      <c r="G18" s="29">
        <v>0</v>
      </c>
      <c r="H18" s="29">
        <v>0</v>
      </c>
      <c r="I18" s="29">
        <f t="shared" si="0"/>
        <v>0</v>
      </c>
    </row>
    <row r="19" spans="1:9" x14ac:dyDescent="0.25">
      <c r="A19" s="29" t="s">
        <v>8</v>
      </c>
      <c r="B19" s="29">
        <v>0</v>
      </c>
      <c r="C19" s="29">
        <v>0</v>
      </c>
      <c r="D19" s="29">
        <v>0</v>
      </c>
      <c r="E19" s="29">
        <v>0</v>
      </c>
      <c r="F19" s="29">
        <v>0</v>
      </c>
      <c r="G19" s="29">
        <v>0</v>
      </c>
      <c r="H19" s="29">
        <v>0</v>
      </c>
      <c r="I19" s="29">
        <f t="shared" si="0"/>
        <v>0</v>
      </c>
    </row>
    <row r="20" spans="1:9" ht="15" customHeight="1" x14ac:dyDescent="0.25">
      <c r="A20" s="16" t="s">
        <v>2</v>
      </c>
      <c r="B20" s="20">
        <f>SUM(B15:B19)</f>
        <v>220000</v>
      </c>
      <c r="C20" s="20">
        <f>SUM(C15:C19)</f>
        <v>50000</v>
      </c>
      <c r="D20" s="20">
        <f t="shared" ref="D20:H20" si="1">SUM(D15:D19)</f>
        <v>30000</v>
      </c>
      <c r="E20" s="20">
        <f>SUM(E15:E19)</f>
        <v>80000</v>
      </c>
      <c r="F20" s="20">
        <f t="shared" si="1"/>
        <v>0</v>
      </c>
      <c r="G20" s="20">
        <f t="shared" si="1"/>
        <v>0</v>
      </c>
      <c r="H20" s="20">
        <f t="shared" si="1"/>
        <v>0</v>
      </c>
      <c r="I20" s="20">
        <f>SUM(I15:I19)</f>
        <v>380000</v>
      </c>
    </row>
    <row r="21" spans="1:9" ht="15" customHeight="1" x14ac:dyDescent="0.25">
      <c r="A21" s="29" t="s">
        <v>12</v>
      </c>
      <c r="B21" s="29">
        <v>0</v>
      </c>
      <c r="C21" s="29">
        <v>0</v>
      </c>
      <c r="D21" s="29">
        <v>0</v>
      </c>
      <c r="E21" s="29">
        <v>0</v>
      </c>
      <c r="F21" s="29">
        <v>0</v>
      </c>
      <c r="G21" s="29">
        <v>0</v>
      </c>
      <c r="H21" s="29">
        <v>0</v>
      </c>
      <c r="I21" s="29">
        <f t="shared" ref="I21" si="2">SUM(B21:H21)</f>
        <v>0</v>
      </c>
    </row>
    <row r="22" spans="1:9" x14ac:dyDescent="0.25">
      <c r="A22" s="29" t="s">
        <v>9</v>
      </c>
      <c r="B22" s="24"/>
      <c r="C22" s="29">
        <v>0</v>
      </c>
      <c r="D22" s="29">
        <v>50000</v>
      </c>
      <c r="E22" s="29">
        <v>0</v>
      </c>
      <c r="F22" s="29">
        <v>0</v>
      </c>
      <c r="G22" s="29">
        <v>0</v>
      </c>
      <c r="H22" s="29">
        <v>0</v>
      </c>
      <c r="I22" s="29">
        <f>SUM(B22:H22)</f>
        <v>50000</v>
      </c>
    </row>
    <row r="23" spans="1:9" x14ac:dyDescent="0.25">
      <c r="A23" s="29" t="s">
        <v>10</v>
      </c>
      <c r="B23" s="29">
        <v>0</v>
      </c>
      <c r="C23" s="29">
        <v>0</v>
      </c>
      <c r="D23" s="29">
        <v>250000</v>
      </c>
      <c r="E23" s="29">
        <v>80000</v>
      </c>
      <c r="F23" s="29">
        <v>0</v>
      </c>
      <c r="G23" s="29">
        <v>0</v>
      </c>
      <c r="H23" s="29">
        <v>0</v>
      </c>
      <c r="I23" s="29">
        <f>SUM(B23:H23)</f>
        <v>330000</v>
      </c>
    </row>
    <row r="24" spans="1:9" x14ac:dyDescent="0.25">
      <c r="A24" s="29" t="s">
        <v>11</v>
      </c>
      <c r="B24" s="29">
        <v>0</v>
      </c>
      <c r="C24" s="29">
        <v>0</v>
      </c>
      <c r="D24" s="29">
        <v>0</v>
      </c>
      <c r="E24" s="29">
        <v>0</v>
      </c>
      <c r="F24" s="29">
        <v>0</v>
      </c>
      <c r="G24" s="29">
        <v>0</v>
      </c>
      <c r="H24" s="29">
        <v>0</v>
      </c>
      <c r="I24" s="29">
        <f>SUM(B24:H24)</f>
        <v>0</v>
      </c>
    </row>
    <row r="25" spans="1:9" x14ac:dyDescent="0.25">
      <c r="A25" s="16" t="s">
        <v>0</v>
      </c>
      <c r="B25" s="20">
        <f>SUM(B21:B24)</f>
        <v>0</v>
      </c>
      <c r="C25" s="20">
        <f t="shared" ref="C25:H25" si="3">SUM(C21:C24)</f>
        <v>0</v>
      </c>
      <c r="D25" s="20">
        <f>SUM(D21:D24)</f>
        <v>300000</v>
      </c>
      <c r="E25" s="20">
        <f>SUM(E21:E24)</f>
        <v>80000</v>
      </c>
      <c r="F25" s="20">
        <f t="shared" si="3"/>
        <v>0</v>
      </c>
      <c r="G25" s="20">
        <f t="shared" si="3"/>
        <v>0</v>
      </c>
      <c r="H25" s="20">
        <f t="shared" si="3"/>
        <v>0</v>
      </c>
      <c r="I25" s="20">
        <f>SUM(I21:I24)</f>
        <v>380000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2.xml><?xml version="1.0" encoding="utf-8"?>
<p:properties xmlns:p="http://schemas.microsoft.com/office/2006/metadata/properties" xmlns:xsi="http://www.w3.org/2001/XMLSchema-instance" xmlns:pc="http://schemas.microsoft.com/office/infopath/2007/PartnerControls">
  <documentManagement>
    <Department1 xmlns="a402db00-9d57-4dbb-a877-618573d294b6">47</Department1>
    <FY xmlns="36f070f7-04c4-4be5-8d1f-8b30ee066cc3">2020-2021</FY>
    <Budget_x0020_Status xmlns="36f070f7-04c4-4be5-8d1f-8b30ee066cc3">Tentative</Budget_x0020_Status>
  </documentManagement>
</p:properties>
</file>

<file path=customXml/item3.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74E8B2-06B5-4D9B-B5B0-6B6D9F15299F}">
  <ds:schemaRefs>
    <ds:schemaRef ds:uri="http://schemas.microsoft.com/office/2006/metadata/customXsn"/>
  </ds:schemaRefs>
</ds:datastoreItem>
</file>

<file path=customXml/itemProps2.xml><?xml version="1.0" encoding="utf-8"?>
<ds:datastoreItem xmlns:ds="http://schemas.openxmlformats.org/officeDocument/2006/customXml" ds:itemID="{159FB614-B120-446F-A0B1-06FCFCD367FA}">
  <ds:schemaRefs>
    <ds:schemaRef ds:uri="http://purl.org/dc/terms/"/>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a402db00-9d57-4dbb-a877-618573d294b6"/>
    <ds:schemaRef ds:uri="36f070f7-04c4-4be5-8d1f-8b30ee066cc3"/>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1CE493F8-7BF1-4CB0-A5A6-2742ABA33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73136BD-59B2-42DE-A402-D0A50E7805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Veteran's Park Improvements</vt:lpstr>
      <vt:lpstr>Griffis Structural</vt:lpstr>
      <vt:lpstr>Cone Rd Water-Sewer</vt:lpstr>
      <vt:lpstr>Bus Shelters</vt:lpstr>
      <vt:lpstr>Griffis Access</vt:lpstr>
      <vt:lpstr>S Courtenay-Cone Rd </vt:lpstr>
      <vt:lpstr>N 520 Stormwater Imprv</vt:lpstr>
      <vt:lpstr>Veterans Ampitheatre  Bandshell</vt:lpstr>
      <vt:lpstr>Plumosa Stormwater Piping</vt:lpstr>
      <vt:lpstr> Mall Area Redevelopment</vt:lpstr>
      <vt:lpstr>'Bus Shelters'!Print_Area</vt:lpstr>
      <vt:lpstr>'Cone Rd Water-Sewer'!Print_Area</vt:lpstr>
      <vt:lpstr>'Griffis Access'!Print_Area</vt:lpstr>
      <vt:lpstr>'Griffis Structural'!Print_Area</vt:lpstr>
      <vt:lpstr>'N 520 Stormwater Imprv'!Print_Area</vt:lpstr>
      <vt:lpstr>'Plumosa Stormwater Piping'!Print_Area</vt:lpstr>
      <vt:lpstr>'S Courtenay-Cone Rd '!Print_Area</vt:lpstr>
      <vt:lpstr>'Veterans Ampitheatre  Bandshell'!Print_Area</vt:lpstr>
      <vt:lpstr>'Veteran''s Park Improvements'!Print_Area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Merritt Island Redevelopment Agency Fiscal Year 2020-2021 C I P Projects</dc:title>
  <dc:creator>Neterer, Keith</dc:creator>
  <cp:lastModifiedBy>Rose, Vicki</cp:lastModifiedBy>
  <cp:lastPrinted>2020-06-29T18:06:45Z</cp:lastPrinted>
  <dcterms:created xsi:type="dcterms:W3CDTF">2019-01-31T16:06:35Z</dcterms:created>
  <dcterms:modified xsi:type="dcterms:W3CDTF">2020-07-14T19:23:53Z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0x010100BB184EC23CC38248ADEA03FFC788AA06010080EF31B71AFBAF4FB49B5764E0037B10</vt:lpwstr>
  </property>
  <property fmtid="{D5CDD505-2E9C-101B-9397-08002B2CF9AE}" pid="3" name="SS Version">
    <vt:lpwstr>20.1</vt:lpwstr>
  </property>
</Properties>
</file>